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85" windowWidth="15120" windowHeight="7830"/>
  </bookViews>
  <sheets>
    <sheet name="Отчет" sheetId="4" r:id="rId1"/>
    <sheet name="Владимир" sheetId="5" r:id="rId2"/>
  </sheets>
  <definedNames>
    <definedName name="_xlnm._FilterDatabase" localSheetId="1" hidden="1">Владимир!$A$5:$I$27</definedName>
    <definedName name="_xlnm._FilterDatabase" localSheetId="0" hidden="1">Отчет!$A$6:$S$73</definedName>
    <definedName name="_xlnm.Print_Titles" localSheetId="1">Владимир!$3:$5</definedName>
    <definedName name="_xlnm.Print_Area" localSheetId="1">Владимир!$A$1:$F$27</definedName>
  </definedNames>
  <calcPr calcId="145621"/>
</workbook>
</file>

<file path=xl/calcChain.xml><?xml version="1.0" encoding="utf-8"?>
<calcChain xmlns="http://schemas.openxmlformats.org/spreadsheetml/2006/main">
  <c r="E26" i="5" l="1"/>
  <c r="D25" i="5"/>
  <c r="C25" i="5" s="1"/>
  <c r="C24" i="5"/>
  <c r="D23" i="5"/>
  <c r="C23" i="5"/>
  <c r="D22" i="5"/>
  <c r="C22" i="5"/>
  <c r="C21" i="5"/>
  <c r="C20" i="5"/>
  <c r="C19" i="5"/>
  <c r="C18" i="5"/>
  <c r="C17" i="5"/>
  <c r="C16" i="5"/>
  <c r="C15" i="5"/>
  <c r="C14" i="5"/>
  <c r="C13" i="5"/>
  <c r="D12" i="5"/>
  <c r="C12" i="5"/>
  <c r="D11" i="5"/>
  <c r="C11" i="5"/>
  <c r="D10" i="5"/>
  <c r="C10" i="5"/>
  <c r="C9" i="5"/>
  <c r="C8" i="5"/>
  <c r="D26" i="5" l="1"/>
  <c r="C26" i="5"/>
  <c r="L7" i="4"/>
  <c r="Q7" i="4"/>
  <c r="N7" i="4" l="1"/>
  <c r="M65" i="4"/>
  <c r="K7" i="4" l="1"/>
  <c r="S80" i="4" l="1"/>
  <c r="S76" i="4"/>
  <c r="H70" i="4"/>
  <c r="P76" i="4"/>
  <c r="O76" i="4"/>
  <c r="L76" i="4"/>
  <c r="K76" i="4"/>
  <c r="H18" i="4" l="1"/>
  <c r="S78" i="4" l="1"/>
  <c r="S74" i="4"/>
  <c r="P78" i="4"/>
  <c r="O78" i="4"/>
  <c r="P74" i="4"/>
  <c r="O74" i="4"/>
  <c r="L78" i="4"/>
  <c r="K78" i="4"/>
  <c r="L74" i="4"/>
  <c r="K74" i="4"/>
  <c r="S7" i="4"/>
  <c r="P80" i="4" l="1"/>
  <c r="O80" i="4"/>
  <c r="L80" i="4"/>
  <c r="K80" i="4"/>
  <c r="P70" i="4"/>
  <c r="O70" i="4"/>
  <c r="L70" i="4"/>
  <c r="K70" i="4"/>
  <c r="R70" i="4" l="1"/>
  <c r="Q70" i="4"/>
  <c r="H7" i="4"/>
  <c r="I7" i="4"/>
  <c r="J7" i="4"/>
  <c r="O7" i="4"/>
  <c r="P7" i="4"/>
  <c r="R7" i="4"/>
  <c r="G7" i="4"/>
  <c r="S70" i="4" l="1"/>
  <c r="M7" i="4" l="1"/>
</calcChain>
</file>

<file path=xl/sharedStrings.xml><?xml version="1.0" encoding="utf-8"?>
<sst xmlns="http://schemas.openxmlformats.org/spreadsheetml/2006/main" count="346" uniqueCount="149">
  <si>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</si>
  <si>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</si>
  <si>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</si>
  <si>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</si>
  <si>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</si>
  <si>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</si>
  <si>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</si>
  <si>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</si>
  <si>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</si>
  <si>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</si>
  <si>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</si>
  <si>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</si>
  <si>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</si>
  <si>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Гусь-Хрустальный</t>
  </si>
  <si>
    <t>Ковров</t>
  </si>
  <si>
    <t>ИП182218</t>
  </si>
  <si>
    <t>Строительство КТП Патриаршие сады г.Владимир 1 шт.</t>
  </si>
  <si>
    <t>Строительство КЛ-6 кВ до КТП Патриаршие сады г.Владимир 0,45 км</t>
  </si>
  <si>
    <t>Реконструкция РУ-6кВ в ТП-23 г.Владимир 1 шт</t>
  </si>
  <si>
    <t>Строительство КЛ-6 кВ ПС "Западная" - РП-34 г.Владимир 1,84 км</t>
  </si>
  <si>
    <t>Строительство КЛ-10 кВ ПС "Районная" - РП-35 г.Владимир 0,66 км</t>
  </si>
  <si>
    <t>Строительство КЛ-0,4 кВ от РП-8 до д.4 ул.Студенческая г.Владимир 0,2 км</t>
  </si>
  <si>
    <t>Реконструкция РП-20 ул. Зеленая, 25а г.Владимир 1 шт.</t>
  </si>
  <si>
    <t>Реконструкция РП-18 ул.Соколова-Соколенка, д.23б
 г.Владимир 1 шт.</t>
  </si>
  <si>
    <t>Строительство 2 КЛ 6 кВ РП 32-ТП 301  г.Владимир 0,53 км</t>
  </si>
  <si>
    <t>Строительство  КЛ-0,4 кВ ТП-201 - д. 42 по ул. Куйбышева г.Владимир 0,195 км</t>
  </si>
  <si>
    <t>Реконструкция и строительство электрических сетей в историческом ядре г.Владимир 1 км</t>
  </si>
  <si>
    <t xml:space="preserve">Разработка проектно-сметной документации г.Владимир  </t>
  </si>
  <si>
    <t>Строительство новой КТП в районе ул.Красноармейская г.Владимир 1 шт.</t>
  </si>
  <si>
    <t>Строительство КЛ-6 кВ от ПС Семязино до новой РТП в районе Факела г.Владимир 3,5 км</t>
  </si>
  <si>
    <t>Реконструкция ТП-13 ул. Горького, 5 г.Владимир 1 шт.</t>
  </si>
  <si>
    <t>Строительство КЛ-10 кВ от РП-2 до ТП-18 г.Суздаль 1,4 км</t>
  </si>
  <si>
    <t>Строительство новой КТП взаменГКТП-250 №39 ул. Гагарина г.Судогда 1 шт.</t>
  </si>
  <si>
    <t>Строительство КЛ-10 кВ Ф-152 от ПС "Судогда" до ТП-28 г.Судогда 0,8 км</t>
  </si>
  <si>
    <t>Строительство ВЛЗ-10 кВ от ТП-21 до новой КТП ул. Ошмарина г.Судогда 0,6 км</t>
  </si>
  <si>
    <t>Строительство новой КТП 10/0,4 кВ ул.Ошмарина  г.Судогда 1 шт.</t>
  </si>
  <si>
    <t>Строительство ВЛЗ-10кВ до новой КТП ул. Ленина г.Собинка 1,25 км</t>
  </si>
  <si>
    <t>Строительство новой КТП ул. Ленина г.Собинка 1 шт.</t>
  </si>
  <si>
    <t>Строительство новой КТП в районе ул.Перфильева - ул.Связистов г.Юрьев-Польский 1 шт.</t>
  </si>
  <si>
    <t>Строительство КЛ-6 кВ от РП-1 до ТП-2 г.Гусь-Хрустальный 0,83 км</t>
  </si>
  <si>
    <t>Строительство ВЛЗ-6 кВ от ПС "Гусь" (от ТП-23 до ТП-38, от ТП-38 до ТП-49, от ТП-50 до ТП-38, от ТП-13 до ТП-20) г.Гусь-Хрустальный 3 км</t>
  </si>
  <si>
    <t>Строительство новой КТП на пересечении улиц Добровольского-Вокзальная г.Киржач 1 шт.</t>
  </si>
  <si>
    <t>Строительство ВЛЗ-10 кВ от РП-21 ул. Привокзальная до новой КТП на пересечении улиц Добровольского- Вокзальная г.Киржач 0,8 км</t>
  </si>
  <si>
    <t>Строительство ВЛЗ-10 кВ от ТП-1 до ТП-41 ул. Ленинградская г.Киржач 0,35 км</t>
  </si>
  <si>
    <t>Строительство ВЛИ-0,4 кВ от ТП "Промтерритория" по ул.Западная, Строителей, Пионерская, Комсомольская г.Киржач 2,4 км</t>
  </si>
  <si>
    <t>Строительство двухцепной ВЛЗ-10кВ от ТП-1 до ВЛ-10кВ ул.Чехова фидер №1 (1-цепь от ВЛ-10 на ТП-1, 2-цепь от ТП-1 до ТП-38) г.Киржач 0,4 км</t>
  </si>
  <si>
    <t>Реконструкция ТП-1 (Установка двух дополнительных камер КСО с вакуумными выключателями (отходящие линии на ТП-38, ТП-6)) г.Киржач 2 шт.</t>
  </si>
  <si>
    <t>Строительство новой РТП взамен РП-3 (6 кВ) Молокомбинат с ТП-119 и ТП120 г.Ковров 1 шт.</t>
  </si>
  <si>
    <t>Строительство новой КТП взамен существующей ТП-22 на ул. Никонова г.Ковров 1 шт.</t>
  </si>
  <si>
    <t>Реконструкция ТП-1  ул.Школьная, д. 10 а г.Камешково 1 шт.</t>
  </si>
  <si>
    <t>Реконструкция ТП-38  ул. Гоголя, д. 2 а
(двор МОУ СОШ №1)
 г.Камешково 1 шт.</t>
  </si>
  <si>
    <t>Строительство новой КЛ-10 кВ от ТП-38 до ТП-22 г.Камешково 0,6 км</t>
  </si>
  <si>
    <t>Строительство КЛ-10 кВ от ТП-1 на ТП-23  г.Камешково 0,4 км</t>
  </si>
  <si>
    <t>Реконструкция ЦРП-3 г.Кольчугино 1 шт.</t>
  </si>
  <si>
    <t xml:space="preserve">Разработка ПСД на строительство ПС 110/6 кВ "Тонково" г.Кольчугино  </t>
  </si>
  <si>
    <t>Строительство новой КТП взамен ТП-10  г.Петушки 1 шт.</t>
  </si>
  <si>
    <t>Строительство новой КТП взамен ТП-36  г.Петушки 1 шт.</t>
  </si>
  <si>
    <t>Строительство ВЛЗ-10кВ от ЛР №3 ф.21 до новой КТП г.Петушки 0,95 км</t>
  </si>
  <si>
    <t>Строительство ВЛИ-0,4 кВ ул.Вокзальная г.Петушки 1 км</t>
  </si>
  <si>
    <t>Строительство ВЛИ-0,4 кВ ул. Солнечная г.Петушки 0,513 км</t>
  </si>
  <si>
    <t>Строительство ВЛИ-0,4 кВ ул. Сосновая г.Петушки 0,435 км</t>
  </si>
  <si>
    <t>Строительство ВЛИ-0,4 кВ ул. Просторная г.Петушки 0,351 км</t>
  </si>
  <si>
    <t>Строительство ВЛИ-0,4 кВ ул. Лесная - ул. Совхозная г.Петушки 0,517 км</t>
  </si>
  <si>
    <t>Строительство ВЛИ-0,4кВ от ТП-22 ул.Володарского-Челюскинцев  г.Ковров 1 км</t>
  </si>
  <si>
    <t>Реконструкция  ВЛ-0,4кВ от ТП-200 по ул. Лиственная г.Ковров 0,4 км</t>
  </si>
  <si>
    <t>Реконструкция  ВЛ-0,4кВ от ТП-200 по ул. Хвойная г.Ковров 0,514 км</t>
  </si>
  <si>
    <t>Строительство ВЛ-0,4кВ (СИП) от ТП-104 ул. Курловская г.Гусь-Хрустальный 0,478 км</t>
  </si>
  <si>
    <t>Строительство ВЛИ-0,4кВ МБДОУ №37 ул. Гастелло,7 г.Ковров 0,4 км</t>
  </si>
  <si>
    <t>Строительство ВЛИ-0,4кВ МБДОУ №6 ул. Туманова, 31а г.Ковров 0,313 км</t>
  </si>
  <si>
    <t>Строительство ВЛИ-0,4кВ МБДОУ №8 ул. 3-го Интернационала г.Ковров 0,33 км</t>
  </si>
  <si>
    <t>КАМАЗ  (Бортовой с роспуском и манипулятором) 2 шт.</t>
  </si>
  <si>
    <t>New Holland (Экскаватор) 2 шт.</t>
  </si>
  <si>
    <t>ГАЗ-САЗ 35071 (на базе ГАЗ 33081) (Самосвал) 2 шт.</t>
  </si>
  <si>
    <t>Дизельгенератор (передвижной мощностью 100 кВт) 2 шт.</t>
  </si>
  <si>
    <t>Суздаль</t>
  </si>
  <si>
    <t>Судогда</t>
  </si>
  <si>
    <t>Собинка</t>
  </si>
  <si>
    <t>Юрьев-Польский</t>
  </si>
  <si>
    <t>Киржач</t>
  </si>
  <si>
    <t>Камешково</t>
  </si>
  <si>
    <t>Кольчугино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</si>
  <si>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</si>
  <si>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</si>
  <si>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</si>
  <si>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</si>
  <si>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</si>
  <si>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ИП172218</t>
  </si>
  <si>
    <t>ИП131717</t>
  </si>
  <si>
    <t>Оплата кредиторской задолженности за объекты ИП 2017г.</t>
  </si>
  <si>
    <t xml:space="preserve">Объемы (Акты) выполненных работ до 2018г.
</t>
  </si>
  <si>
    <t xml:space="preserve">Финансирование до 2018г.
</t>
  </si>
  <si>
    <t>2018г.</t>
  </si>
  <si>
    <t>2017г.</t>
  </si>
  <si>
    <t>Источники финансирования в 2018г.</t>
  </si>
  <si>
    <t>км</t>
  </si>
  <si>
    <t>шт</t>
  </si>
  <si>
    <t>Ввод объектов</t>
  </si>
  <si>
    <t>Строительство КЛ от ПС "Восточная" до новой КТП в мкр.Чкалова г.Ковров 2 км</t>
  </si>
  <si>
    <t>Строительство РП-1 10кВ ул.Парковая г.Собинка 1 шт.</t>
  </si>
  <si>
    <t>ИП182219</t>
  </si>
  <si>
    <t>ИП182221</t>
  </si>
  <si>
    <t>Строительство электрических сетей 0,4 кВ</t>
  </si>
  <si>
    <t>Предвыполнение ИП 2019 года</t>
  </si>
  <si>
    <t>Предвыполнение ИП 2021 года</t>
  </si>
  <si>
    <t>ИП "Реконструкция электрических сетей г. Гороховец в 2017-2022гг." - 2018</t>
  </si>
  <si>
    <t>Предвыполнение ИП "Реконструкция электрических сетей г. Гороховец в 2017-2022гг."-2019</t>
  </si>
  <si>
    <t>ИП172219</t>
  </si>
  <si>
    <t>Транспортное средство: ГРУЗОВОЙ С БОРТОВОЙ ПЛАТФОРМОЙ, марка и модель: ГАЗ-330232 куплен вместо ГАЗ-27527 Соболь 4*4  (Грузопассажирский фургон (7мест))</t>
  </si>
  <si>
    <t>Вездеход+прицеп</t>
  </si>
  <si>
    <t>Отчет за 2018 год по инвестиционной программе</t>
  </si>
  <si>
    <t>Реконструкция ТП-7 в районе пр-т Ленина, 44 г.Владимир 1 шт.</t>
  </si>
  <si>
    <t>Строительство  КЛ-10 кВ от ТП-39 до ТП-29 г.Судогда 0,6 км</t>
  </si>
  <si>
    <t>Строительство ВЛ-6кВ от п/с «АТО» до ТП № 1 ул. Комсомольская, п. Ставрово г.Собинка 0,9 км</t>
  </si>
  <si>
    <t>Предвыполнение ИП 2020 года</t>
  </si>
  <si>
    <t>ИП182220</t>
  </si>
  <si>
    <t xml:space="preserve">Объемы (Акты) выполненных работ за  2018 год
</t>
  </si>
  <si>
    <t xml:space="preserve">Финансирование за 2018 год
</t>
  </si>
  <si>
    <t>Перечень мероприятий, выполненных АО "ОРЭС-Владимирская область" по инвестиционной программе в сфере передачи электрической энергии города Владимира в 2018 году</t>
  </si>
  <si>
    <t>№ п/п</t>
  </si>
  <si>
    <t>Объект</t>
  </si>
  <si>
    <t>Факт по ИП</t>
  </si>
  <si>
    <t>Акты приемки законченного строительством объекта (КС-14),тыс. руб без НДС</t>
  </si>
  <si>
    <t>Примечания</t>
  </si>
  <si>
    <t>Акты о приемке выполненных работ (КС-2), справки о стоимости выполненных работ (КС-3)</t>
  </si>
  <si>
    <t xml:space="preserve">тыс. руб. без НДС </t>
  </si>
  <si>
    <t xml:space="preserve">тыс. руб. с НДС </t>
  </si>
  <si>
    <t>Мероприятия по строительству и модернизации (реконструкции) электрических сетей г. Владимир на 2018 г. в рамках исполнения инвестиционной программы в сфере передачи электрической энергии города Владимира</t>
  </si>
  <si>
    <t>Строительство КТП Патриаршие сады</t>
  </si>
  <si>
    <t>Мероприятия выполненны в 2017 году</t>
  </si>
  <si>
    <t>Строительство КЛ-6 кВ до КТП Патриаршие сады, г. Владимир</t>
  </si>
  <si>
    <t>Реконструкция РУ-6 кВ в ТП-23</t>
  </si>
  <si>
    <t>Проектно-сметная документация разработана в 2017 году</t>
  </si>
  <si>
    <t>Строительство КЛ-6 кВ ПС "Западная" - РП-34</t>
  </si>
  <si>
    <t>Строительство КЛ-10 кВ ПС "Районная" - РП-35</t>
  </si>
  <si>
    <t>Строительство КЛ-0,4 кВ от РП-8 до д.4 ул.Студенческая</t>
  </si>
  <si>
    <t>Реконструкция РП-20 ул. Зеленая, 25а</t>
  </si>
  <si>
    <t>Реконструкция РП-18 ул.Соколова-Соколенка, д.23б</t>
  </si>
  <si>
    <t xml:space="preserve">Строительство 2 КЛ 6 кВ РП 32-ТП 301 </t>
  </si>
  <si>
    <t>Строительство  КЛ-0,4 кВ ТП-201 - д. 42 по ул. Куйбышева</t>
  </si>
  <si>
    <t>Реконструкция и строительство электрических сетей в историческом ядре</t>
  </si>
  <si>
    <t>Реконструкция и строительство электрических сетей в историческом ядре, г. Владимир.  Строительство электрических сетей 0,4 кВ в сквере по ул.Стрелецкая</t>
  </si>
  <si>
    <t>Реконструкция и строительство электрических сетей в историческом ядре, г. Владимир. Строительство электрических сетей 0,4 кВ на Театральной площади.</t>
  </si>
  <si>
    <t>Реконструкция и строительство электрических сетей в историческом ядре, г. Владимир.    Строительство электрических сетей 0,4 кВ в сквере Перекопского военного городка</t>
  </si>
  <si>
    <t>Реконструкция и строительство электрических сетей в историческом ядре, г. Владимир. Строительство электрических сетей 0,4 кВ в сквере на ул. 850-летия.</t>
  </si>
  <si>
    <t>Реконструкция и строительство электрических сетей в историческом ядре, г. Владимир. Строительство ВЛ-0,4 кВ от оп. №2.3.3 (фид. Добролюбова) РП-7 до д. 17/34, ул Мичурина</t>
  </si>
  <si>
    <t>Строительство новой КТП в районе ул.Красноармейская</t>
  </si>
  <si>
    <t>Реконструкция ТП-13 ул. Горького, 5</t>
  </si>
  <si>
    <t>Реконструкция ТП-7 в районе пр-т Ленина, 44</t>
  </si>
  <si>
    <t>Итого по проекту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</si>
</sst>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3" formatCode="_-* #,##0.00\ _₽_-;\-* #,##0.00\ _₽_-;_-* &quot;-&quot;??\ _₽_-;_-@_-"/>
    <numFmt numFmtId="164" formatCode="#,##0.000"/>
    <numFmt numFmtId="165" formatCode="#,##0.0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0.0%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#,##0_);[Blue]\(#,##0\)"/>
    <numFmt numFmtId="186" formatCode="_-* #,##0_đ_._-;\-* #,##0_đ_._-;_-* &quot;-&quot;_đ_._-;_-@_-"/>
    <numFmt numFmtId="187" formatCode="_-* #,##0.00_đ_._-;\-* #,##0.00_đ_._-;_-* &quot;-&quot;??_đ_._-;_-@_-"/>
    <numFmt numFmtId="188" formatCode="_-* #,##0\ _р_._-;\-* #,##0\ _р_._-;_-* &quot;-&quot;\ _р_._-;_-@_-"/>
    <numFmt numFmtId="189" formatCode="_-* #,##0.00\ _р_._-;\-* #,##0.00\ _р_._-;_-* &quot;-&quot;??\ _р_._-;_-@_-"/>
    <numFmt numFmtId="190" formatCode="dd\-mmm\-yy"/>
    <numFmt numFmtId="191" formatCode="_-* #,##0\ &quot;руб&quot;_-;\-* #,##0\ &quot;руб&quot;_-;_-* &quot;-&quot;\ &quot;руб&quot;_-;_-@_-"/>
    <numFmt numFmtId="192" formatCode="mmmm\ d\,\ yyyy"/>
    <numFmt numFmtId="193" formatCode="&quot;?.&quot;#,##0_);[Red]\(&quot;?.&quot;#,##0\)"/>
    <numFmt numFmtId="194" formatCode="&quot;?.&quot;#,##0.00_);[Red]\(&quot;?.&quot;#,##0.00\)"/>
    <numFmt numFmtId="195" formatCode="_-* #,##0\ _F_-;\-* #,##0\ _F_-;_-* &quot;-&quot;\ _F_-;_-@_-"/>
    <numFmt numFmtId="196" formatCode="_-* #,##0.00\ _F_-;\-* #,##0.00\ _F_-;_-* &quot;-&quot;??\ _F_-;_-@_-"/>
    <numFmt numFmtId="197" formatCode="_-* #,##0.00\ &quot;F&quot;_-;\-* #,##0.00\ &quot;F&quot;_-;_-* &quot;-&quot;??\ &quot;F&quot;_-;_-@_-"/>
    <numFmt numFmtId="198" formatCode="_-* #,##0.00\ [$€]_-;\-* #,##0.00\ [$€]_-;_-* &quot;-&quot;??\ [$€]_-;_-@_-"/>
    <numFmt numFmtId="199" formatCode="_(* #,##0_);_(* \(#,##0\);_(* &quot;-&quot;_);_(@_)"/>
    <numFmt numFmtId="200" formatCode="#,##0_ ;[Red]\-#,##0\ "/>
    <numFmt numFmtId="201" formatCode="_(* #,##0_);_(* \(#,##0\);_(* &quot;-&quot;??_);_(@_)"/>
    <numFmt numFmtId="202" formatCode="_(&quot;$&quot;* #,##0_);_(&quot;$&quot;* \(#,##0\);_(&quot;$&quot;* &quot;-&quot;_);_(@_)"/>
    <numFmt numFmtId="203" formatCode="_(&quot;$&quot;* #,##0.00_);_(&quot;$&quot;* \(#,##0.00\);_(&quot;$&quot;* &quot;-&quot;??_);_(@_)"/>
    <numFmt numFmtId="204" formatCode="#,##0.00_);[Red]\(#,##0.00\)"/>
    <numFmt numFmtId="205" formatCode="#,##0.00;[Red]\-#,##0.00;&quot;-&quot;"/>
    <numFmt numFmtId="206" formatCode="#,##0;[Red]\-#,##0;&quot;-&quot;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#,###"/>
    <numFmt numFmtId="210" formatCode="#,##0.000000"/>
    <numFmt numFmtId="211" formatCode="_-* #,##0.00000_р_._-;\-* #,##0.00000_р_._-;_-* &quot;-&quot;??_р_._-;_-@_-"/>
  </numFmts>
  <fonts count="1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8"/>
      <name val="Arial"/>
      <family val="2"/>
      <charset val="204"/>
    </font>
    <font>
      <sz val="11"/>
      <name val="Times New Roman Cyr"/>
      <family val="1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3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  <charset val="204"/>
    </font>
    <font>
      <sz val="10"/>
      <name val="Times New Roman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 Cyr"/>
      <family val="1"/>
      <charset val="204"/>
    </font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sz val="14"/>
      <name val="Arial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1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  <xf numFmtId="179" fontId="53" fillId="0" borderId="0">
      <alignment vertical="top"/>
    </xf>
    <xf numFmtId="179" fontId="34" fillId="0" borderId="0">
      <alignment vertical="top"/>
    </xf>
    <xf numFmtId="0" fontId="2" fillId="0" borderId="0"/>
    <xf numFmtId="180" fontId="53" fillId="5" borderId="0">
      <alignment vertical="top"/>
    </xf>
    <xf numFmtId="179" fontId="53" fillId="6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" fillId="0" borderId="0"/>
    <xf numFmtId="0" fontId="2" fillId="0" borderId="0"/>
    <xf numFmtId="0" fontId="24" fillId="0" borderId="0"/>
    <xf numFmtId="0" fontId="24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175" fontId="25" fillId="0" borderId="0">
      <protection locked="0"/>
    </xf>
    <xf numFmtId="166" fontId="75" fillId="0" borderId="0">
      <protection locked="0"/>
    </xf>
    <xf numFmtId="176" fontId="25" fillId="0" borderId="0">
      <protection locked="0"/>
    </xf>
    <xf numFmtId="166" fontId="75" fillId="0" borderId="0">
      <protection locked="0"/>
    </xf>
    <xf numFmtId="175" fontId="25" fillId="0" borderId="0">
      <protection locked="0"/>
    </xf>
    <xf numFmtId="190" fontId="75" fillId="0" borderId="0">
      <protection locked="0"/>
    </xf>
    <xf numFmtId="176" fontId="25" fillId="0" borderId="0">
      <protection locked="0"/>
    </xf>
    <xf numFmtId="190" fontId="75" fillId="0" borderId="0">
      <protection locked="0"/>
    </xf>
    <xf numFmtId="177" fontId="25" fillId="0" borderId="0">
      <protection locked="0"/>
    </xf>
    <xf numFmtId="190" fontId="75" fillId="0" borderId="0">
      <protection locked="0"/>
    </xf>
    <xf numFmtId="190" fontId="75" fillId="0" borderId="0">
      <protection locked="0"/>
    </xf>
    <xf numFmtId="174" fontId="25" fillId="0" borderId="21">
      <protection locked="0"/>
    </xf>
    <xf numFmtId="0" fontId="75" fillId="0" borderId="21">
      <protection locked="0"/>
    </xf>
    <xf numFmtId="174" fontId="26" fillId="0" borderId="0">
      <protection locked="0"/>
    </xf>
    <xf numFmtId="190" fontId="76" fillId="0" borderId="0">
      <protection locked="0"/>
    </xf>
    <xf numFmtId="174" fontId="26" fillId="0" borderId="0">
      <protection locked="0"/>
    </xf>
    <xf numFmtId="190" fontId="76" fillId="0" borderId="0">
      <protection locked="0"/>
    </xf>
    <xf numFmtId="174" fontId="25" fillId="0" borderId="21">
      <protection locked="0"/>
    </xf>
    <xf numFmtId="190" fontId="75" fillId="0" borderId="21">
      <protection locked="0"/>
    </xf>
    <xf numFmtId="191" fontId="8" fillId="0" borderId="0">
      <alignment horizontal="center"/>
    </xf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7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7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7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7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7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7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7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7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7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7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2" fontId="19" fillId="13" borderId="22">
      <alignment horizontal="center" vertical="center"/>
      <protection locked="0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7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7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7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7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7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7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7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1" fontId="12" fillId="0" borderId="23">
      <protection locked="0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9" fillId="8" borderId="0" applyNumberFormat="0" applyBorder="0" applyAlignment="0" applyProtection="0"/>
    <xf numFmtId="0" fontId="79" fillId="0" borderId="0" applyFill="0" applyBorder="0" applyAlignment="0"/>
    <xf numFmtId="0" fontId="30" fillId="26" borderId="24" applyNumberFormat="0" applyAlignment="0" applyProtection="0"/>
    <xf numFmtId="0" fontId="31" fillId="27" borderId="25" applyNumberFormat="0" applyAlignment="0" applyProtection="0"/>
    <xf numFmtId="195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71" fontId="17" fillId="28" borderId="23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97" fontId="8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5" fillId="0" borderId="0" applyFont="0" applyFill="0" applyBorder="0" applyAlignment="0" applyProtection="0"/>
    <xf numFmtId="14" fontId="23" fillId="0" borderId="0">
      <alignment vertical="top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1" fontId="56" fillId="0" borderId="0">
      <alignment vertical="top"/>
    </xf>
    <xf numFmtId="173" fontId="23" fillId="0" borderId="0" applyFont="0" applyFill="0" applyBorder="0" applyAlignment="0" applyProtection="0"/>
    <xf numFmtId="198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2" fontId="33" fillId="0" borderId="0" applyFill="0" applyBorder="0" applyAlignment="0" applyProtection="0"/>
    <xf numFmtId="190" fontId="75" fillId="0" borderId="0">
      <protection locked="0"/>
    </xf>
    <xf numFmtId="172" fontId="34" fillId="0" borderId="0" applyFill="0" applyBorder="0" applyAlignment="0" applyProtection="0"/>
    <xf numFmtId="190" fontId="75" fillId="0" borderId="0">
      <protection locked="0"/>
    </xf>
    <xf numFmtId="172" fontId="35" fillId="0" borderId="0" applyFill="0" applyBorder="0" applyAlignment="0" applyProtection="0"/>
    <xf numFmtId="190" fontId="80" fillId="0" borderId="0">
      <protection locked="0"/>
    </xf>
    <xf numFmtId="172" fontId="36" fillId="0" borderId="0" applyFill="0" applyBorder="0" applyAlignment="0" applyProtection="0"/>
    <xf numFmtId="190" fontId="75" fillId="0" borderId="0">
      <protection locked="0"/>
    </xf>
    <xf numFmtId="172" fontId="37" fillId="0" borderId="0" applyFill="0" applyBorder="0" applyAlignment="0" applyProtection="0"/>
    <xf numFmtId="190" fontId="75" fillId="0" borderId="0">
      <protection locked="0"/>
    </xf>
    <xf numFmtId="172" fontId="38" fillId="0" borderId="0" applyFill="0" applyBorder="0" applyAlignment="0" applyProtection="0"/>
    <xf numFmtId="190" fontId="75" fillId="0" borderId="0">
      <protection locked="0"/>
    </xf>
    <xf numFmtId="172" fontId="39" fillId="0" borderId="0" applyFill="0" applyBorder="0" applyAlignment="0" applyProtection="0"/>
    <xf numFmtId="190" fontId="80" fillId="0" borderId="0">
      <protection locked="0"/>
    </xf>
    <xf numFmtId="2" fontId="55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40" fillId="9" borderId="0" applyNumberFormat="0" applyBorder="0" applyAlignment="0" applyProtection="0"/>
    <xf numFmtId="0" fontId="82" fillId="0" borderId="26" applyNumberFormat="0" applyAlignment="0" applyProtection="0">
      <alignment horizontal="left" vertical="center"/>
    </xf>
    <xf numFmtId="0" fontId="82" fillId="0" borderId="27">
      <alignment horizontal="left" vertical="center"/>
    </xf>
    <xf numFmtId="0" fontId="57" fillId="0" borderId="0">
      <alignment vertical="top"/>
    </xf>
    <xf numFmtId="0" fontId="4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181" fontId="58" fillId="0" borderId="0">
      <alignment vertical="top"/>
    </xf>
    <xf numFmtId="0" fontId="83" fillId="0" borderId="0" applyNumberFormat="0" applyFill="0" applyBorder="0" applyAlignment="0" applyProtection="0">
      <alignment vertical="top"/>
      <protection locked="0"/>
    </xf>
    <xf numFmtId="0" fontId="13" fillId="0" borderId="0"/>
    <xf numFmtId="171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4" fillId="12" borderId="24" applyNumberFormat="0" applyAlignment="0" applyProtection="0"/>
    <xf numFmtId="199" fontId="84" fillId="29" borderId="31">
      <alignment horizontal="center" vertical="center" wrapText="1"/>
      <protection locked="0"/>
    </xf>
    <xf numFmtId="181" fontId="53" fillId="0" borderId="0">
      <alignment vertical="top"/>
    </xf>
    <xf numFmtId="181" fontId="53" fillId="5" borderId="0">
      <alignment vertical="top"/>
    </xf>
    <xf numFmtId="185" fontId="53" fillId="6" borderId="0">
      <alignment vertical="top"/>
    </xf>
    <xf numFmtId="38" fontId="53" fillId="0" borderId="0">
      <alignment vertical="top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87" fillId="30" borderId="31">
      <alignment horizontal="left" vertical="center" wrapText="1"/>
    </xf>
    <xf numFmtId="200" fontId="84" fillId="0" borderId="1">
      <alignment horizontal="right" vertical="center" wrapText="1"/>
    </xf>
    <xf numFmtId="0" fontId="88" fillId="5" borderId="0"/>
    <xf numFmtId="201" fontId="9" fillId="31" borderId="1">
      <alignment vertical="center"/>
    </xf>
    <xf numFmtId="0" fontId="45" fillId="0" borderId="32" applyNumberFormat="0" applyFill="0" applyAlignment="0" applyProtection="0"/>
    <xf numFmtId="167" fontId="8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0" fontId="46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" fillId="0" borderId="0"/>
    <xf numFmtId="0" fontId="7" fillId="33" borderId="33" applyNumberFormat="0" applyFont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0" fontId="47" fillId="26" borderId="34" applyNumberFormat="0" applyAlignment="0" applyProtection="0"/>
    <xf numFmtId="0" fontId="89" fillId="0" borderId="0"/>
    <xf numFmtId="0" fontId="15" fillId="0" borderId="0" applyNumberFormat="0">
      <alignment horizontal="left"/>
    </xf>
    <xf numFmtId="0" fontId="9" fillId="5" borderId="35" applyNumberFormat="0" applyFont="0" applyFill="0" applyBorder="0" applyAlignment="0" applyProtection="0"/>
    <xf numFmtId="0" fontId="89" fillId="0" borderId="0"/>
    <xf numFmtId="201" fontId="74" fillId="31" borderId="1">
      <alignment horizontal="center" vertical="center" wrapText="1"/>
      <protection locked="0"/>
    </xf>
    <xf numFmtId="0" fontId="9" fillId="0" borderId="0">
      <alignment vertical="center"/>
    </xf>
    <xf numFmtId="4" fontId="61" fillId="34" borderId="34" applyNumberFormat="0" applyProtection="0">
      <alignment vertical="center"/>
    </xf>
    <xf numFmtId="4" fontId="62" fillId="34" borderId="34" applyNumberFormat="0" applyProtection="0">
      <alignment vertical="center"/>
    </xf>
    <xf numFmtId="4" fontId="61" fillId="34" borderId="34" applyNumberFormat="0" applyProtection="0">
      <alignment horizontal="left" vertical="center" indent="1"/>
    </xf>
    <xf numFmtId="4" fontId="61" fillId="34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1" fillId="36" borderId="34" applyNumberFormat="0" applyProtection="0">
      <alignment horizontal="right" vertical="center"/>
    </xf>
    <xf numFmtId="4" fontId="61" fillId="37" borderId="34" applyNumberFormat="0" applyProtection="0">
      <alignment horizontal="right" vertical="center"/>
    </xf>
    <xf numFmtId="4" fontId="61" fillId="38" borderId="34" applyNumberFormat="0" applyProtection="0">
      <alignment horizontal="right" vertical="center"/>
    </xf>
    <xf numFmtId="4" fontId="61" fillId="39" borderId="34" applyNumberFormat="0" applyProtection="0">
      <alignment horizontal="right" vertical="center"/>
    </xf>
    <xf numFmtId="4" fontId="61" fillId="40" borderId="34" applyNumberFormat="0" applyProtection="0">
      <alignment horizontal="right" vertical="center"/>
    </xf>
    <xf numFmtId="4" fontId="61" fillId="41" borderId="34" applyNumberFormat="0" applyProtection="0">
      <alignment horizontal="right" vertical="center"/>
    </xf>
    <xf numFmtId="4" fontId="61" fillId="42" borderId="34" applyNumberFormat="0" applyProtection="0">
      <alignment horizontal="right" vertical="center"/>
    </xf>
    <xf numFmtId="4" fontId="61" fillId="43" borderId="34" applyNumberFormat="0" applyProtection="0">
      <alignment horizontal="right" vertical="center"/>
    </xf>
    <xf numFmtId="4" fontId="61" fillId="44" borderId="34" applyNumberFormat="0" applyProtection="0">
      <alignment horizontal="right" vertical="center"/>
    </xf>
    <xf numFmtId="4" fontId="63" fillId="45" borderId="34" applyNumberFormat="0" applyProtection="0">
      <alignment horizontal="left" vertical="center" indent="1"/>
    </xf>
    <xf numFmtId="4" fontId="61" fillId="46" borderId="36" applyNumberFormat="0" applyProtection="0">
      <alignment horizontal="left" vertical="center" indent="1"/>
    </xf>
    <xf numFmtId="4" fontId="64" fillId="47" borderId="0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5" fillId="46" borderId="34" applyNumberFormat="0" applyProtection="0">
      <alignment horizontal="left" vertical="center" indent="1"/>
    </xf>
    <xf numFmtId="4" fontId="65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8" fillId="0" borderId="0"/>
    <xf numFmtId="4" fontId="61" fillId="50" borderId="34" applyNumberFormat="0" applyProtection="0">
      <alignment vertical="center"/>
    </xf>
    <xf numFmtId="4" fontId="62" fillId="50" borderId="34" applyNumberFormat="0" applyProtection="0">
      <alignment vertical="center"/>
    </xf>
    <xf numFmtId="4" fontId="61" fillId="50" borderId="34" applyNumberFormat="0" applyProtection="0">
      <alignment horizontal="left" vertical="center" indent="1"/>
    </xf>
    <xf numFmtId="4" fontId="61" fillId="50" borderId="34" applyNumberFormat="0" applyProtection="0">
      <alignment horizontal="left" vertical="center" indent="1"/>
    </xf>
    <xf numFmtId="4" fontId="61" fillId="46" borderId="34" applyNumberFormat="0" applyProtection="0">
      <alignment horizontal="right" vertical="center"/>
    </xf>
    <xf numFmtId="4" fontId="62" fillId="46" borderId="34" applyNumberFormat="0" applyProtection="0">
      <alignment horizontal="right" vertical="center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66" fillId="0" borderId="0"/>
    <xf numFmtId="4" fontId="67" fillId="46" borderId="34" applyNumberFormat="0" applyProtection="0">
      <alignment horizontal="right" vertical="center"/>
    </xf>
    <xf numFmtId="0" fontId="9" fillId="51" borderId="0"/>
    <xf numFmtId="0" fontId="2" fillId="0" borderId="0"/>
    <xf numFmtId="0" fontId="9" fillId="5" borderId="0">
      <alignment horizontal="center" vertical="center"/>
    </xf>
    <xf numFmtId="181" fontId="68" fillId="52" borderId="0">
      <alignment horizontal="right" vertical="top"/>
    </xf>
    <xf numFmtId="199" fontId="34" fillId="29" borderId="31" applyFont="0" applyAlignment="0" applyProtection="0"/>
    <xf numFmtId="0" fontId="90" fillId="30" borderId="31">
      <alignment horizontal="left" vertical="center" wrapText="1"/>
    </xf>
    <xf numFmtId="205" fontId="72" fillId="0" borderId="31">
      <alignment horizontal="center" vertical="center" wrapText="1"/>
    </xf>
    <xf numFmtId="206" fontId="72" fillId="29" borderId="31">
      <alignment horizontal="center" vertical="center" wrapText="1"/>
      <protection locked="0"/>
    </xf>
    <xf numFmtId="0" fontId="9" fillId="5" borderId="0"/>
    <xf numFmtId="0" fontId="48" fillId="0" borderId="0" applyNumberFormat="0" applyFill="0" applyBorder="0" applyAlignment="0" applyProtection="0"/>
    <xf numFmtId="0" fontId="49" fillId="0" borderId="37" applyNumberFormat="0" applyFill="0" applyAlignment="0" applyProtection="0"/>
    <xf numFmtId="201" fontId="91" fillId="38" borderId="38">
      <alignment horizontal="center" vertical="center"/>
    </xf>
    <xf numFmtId="0" fontId="92" fillId="0" borderId="0"/>
    <xf numFmtId="0" fontId="92" fillId="0" borderId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01" fontId="9" fillId="53" borderId="1" applyNumberFormat="0" applyFill="0" applyBorder="0" applyProtection="0">
      <alignment vertical="center"/>
      <protection locked="0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71" fontId="12" fillId="0" borderId="23">
      <protection locked="0"/>
    </xf>
    <xf numFmtId="0" fontId="44" fillId="12" borderId="24" applyNumberFormat="0" applyAlignment="0" applyProtection="0"/>
    <xf numFmtId="0" fontId="44" fillId="12" borderId="24" applyNumberFormat="0" applyAlignment="0" applyProtection="0"/>
    <xf numFmtId="0" fontId="93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3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4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4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5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5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27" fillId="0" borderId="0" applyFont="0" applyFill="0" applyBorder="0" applyAlignment="0" applyProtection="0"/>
    <xf numFmtId="0" fontId="16" fillId="0" borderId="0" applyBorder="0">
      <alignment horizontal="center" vertical="center" wrapText="1"/>
    </xf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6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6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7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7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8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8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39" applyBorder="0">
      <alignment horizontal="center" vertical="center" wrapText="1"/>
    </xf>
    <xf numFmtId="171" fontId="17" fillId="28" borderId="23"/>
    <xf numFmtId="4" fontId="7" fillId="34" borderId="1" applyBorder="0">
      <alignment horizontal="right"/>
    </xf>
    <xf numFmtId="49" fontId="69" fillId="0" borderId="0" applyBorder="0">
      <alignment vertical="center"/>
    </xf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9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9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3" fontId="17" fillId="0" borderId="1" applyBorder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0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0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9" fillId="0" borderId="0">
      <alignment horizontal="center" vertical="top" wrapText="1"/>
    </xf>
    <xf numFmtId="0" fontId="20" fillId="0" borderId="0">
      <alignment horizontal="centerContinuous" vertical="center"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0" fontId="18" fillId="6" borderId="0" applyFill="0">
      <alignment wrapText="1"/>
    </xf>
    <xf numFmtId="164" fontId="11" fillId="6" borderId="1">
      <alignment wrapText="1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1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1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49" fontId="7" fillId="0" borderId="0" applyBorder="0">
      <alignment vertical="top"/>
    </xf>
    <xf numFmtId="0" fontId="70" fillId="0" borderId="0"/>
    <xf numFmtId="0" fontId="10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9" fontId="7" fillId="0" borderId="0" applyBorder="0">
      <alignment vertical="top"/>
    </xf>
    <xf numFmtId="0" fontId="8" fillId="0" borderId="0"/>
    <xf numFmtId="0" fontId="8" fillId="0" borderId="0"/>
    <xf numFmtId="0" fontId="10" fillId="0" borderId="0"/>
    <xf numFmtId="0" fontId="110" fillId="0" borderId="0"/>
    <xf numFmtId="49" fontId="7" fillId="0" borderId="0" applyBorder="0">
      <alignment vertical="top"/>
    </xf>
    <xf numFmtId="0" fontId="27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0" fontId="9" fillId="0" borderId="0"/>
    <xf numFmtId="0" fontId="9" fillId="0" borderId="0"/>
    <xf numFmtId="0" fontId="110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2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2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172" fontId="52" fillId="34" borderId="40" applyNumberFormat="0" applyBorder="0" applyAlignment="0">
      <alignment vertical="center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4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4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2" fillId="0" borderId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172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188" fontId="8" fillId="0" borderId="0" applyFont="0" applyFill="0" applyBorder="0" applyAlignment="0" applyProtection="0"/>
    <xf numFmtId="3" fontId="106" fillId="0" borderId="41" applyFont="0" applyBorder="0">
      <alignment horizontal="right"/>
      <protection locked="0"/>
    </xf>
    <xf numFmtId="189" fontId="8" fillId="0" borderId="0" applyFont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ill="0" applyBorder="0" applyAlignment="0" applyProtection="0"/>
    <xf numFmtId="167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3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54" borderId="5" applyBorder="0">
      <alignment horizontal="right"/>
    </xf>
    <xf numFmtId="4" fontId="7" fillId="6" borderId="1" applyFont="0" applyBorder="0">
      <alignment horizontal="right"/>
    </xf>
    <xf numFmtId="209" fontId="107" fillId="55" borderId="42">
      <alignment vertical="center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8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8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65" fontId="8" fillId="0" borderId="1" applyFont="0" applyFill="0" applyBorder="0" applyProtection="0">
      <alignment horizontal="center" vertical="center"/>
    </xf>
    <xf numFmtId="178" fontId="25" fillId="0" borderId="0">
      <protection locked="0"/>
    </xf>
    <xf numFmtId="190" fontId="75" fillId="0" borderId="0">
      <protection locked="0"/>
    </xf>
    <xf numFmtId="0" fontId="12" fillId="0" borderId="1" applyBorder="0">
      <alignment horizontal="center" vertical="center" wrapText="1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4" fillId="0" borderId="0"/>
    <xf numFmtId="167" fontId="9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/>
    <xf numFmtId="164" fontId="0" fillId="0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3" fontId="1" fillId="3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10" fontId="0" fillId="0" borderId="0" xfId="0" applyNumberFormat="1" applyAlignment="1">
      <alignment vertical="center"/>
    </xf>
    <xf numFmtId="210" fontId="0" fillId="0" borderId="0" xfId="0" applyNumberFormat="1" applyAlignment="1">
      <alignment horizontal="center" vertical="center"/>
    </xf>
    <xf numFmtId="0" fontId="111" fillId="0" borderId="0" xfId="1277" applyNumberFormat="1" applyFont="1" applyBorder="1" applyAlignment="1">
      <alignment horizontal="center" vertical="center"/>
    </xf>
    <xf numFmtId="0" fontId="9" fillId="0" borderId="0" xfId="1277" applyFont="1" applyBorder="1" applyAlignment="1">
      <alignment horizontal="center"/>
    </xf>
    <xf numFmtId="0" fontId="112" fillId="0" borderId="0" xfId="1277" applyNumberFormat="1" applyFont="1" applyBorder="1" applyAlignment="1">
      <alignment horizontal="center" vertical="center" wrapText="1"/>
    </xf>
    <xf numFmtId="0" fontId="112" fillId="0" borderId="0" xfId="1277" applyNumberFormat="1" applyFont="1" applyBorder="1" applyAlignment="1">
      <alignment vertical="center" wrapText="1"/>
    </xf>
    <xf numFmtId="0" fontId="18" fillId="34" borderId="1" xfId="1277" applyFont="1" applyFill="1" applyBorder="1" applyAlignment="1">
      <alignment horizontal="center" vertical="center" wrapText="1"/>
    </xf>
    <xf numFmtId="2" fontId="19" fillId="0" borderId="0" xfId="1277" applyNumberFormat="1" applyFont="1" applyBorder="1" applyAlignment="1">
      <alignment horizontal="center" vertical="center" wrapText="1"/>
    </xf>
    <xf numFmtId="1" fontId="19" fillId="34" borderId="1" xfId="1277" applyNumberFormat="1" applyFont="1" applyFill="1" applyBorder="1" applyAlignment="1">
      <alignment horizontal="center" vertical="center"/>
    </xf>
    <xf numFmtId="0" fontId="18" fillId="0" borderId="1" xfId="1277" applyNumberFormat="1" applyFont="1" applyBorder="1" applyAlignment="1">
      <alignment horizontal="center" vertical="center" wrapText="1"/>
    </xf>
    <xf numFmtId="0" fontId="18" fillId="0" borderId="1" xfId="1277" applyNumberFormat="1" applyFont="1" applyBorder="1" applyAlignment="1">
      <alignment horizontal="left" vertical="center" wrapText="1"/>
    </xf>
    <xf numFmtId="211" fontId="18" fillId="0" borderId="1" xfId="1540" applyNumberFormat="1" applyFont="1" applyBorder="1" applyAlignment="1">
      <alignment horizontal="center" vertical="center" wrapText="1"/>
    </xf>
    <xf numFmtId="2" fontId="18" fillId="0" borderId="1" xfId="1277" applyNumberFormat="1" applyFont="1" applyFill="1" applyBorder="1" applyAlignment="1">
      <alignment horizontal="center" vertical="center" wrapText="1"/>
    </xf>
    <xf numFmtId="211" fontId="18" fillId="0" borderId="1" xfId="1540" applyNumberFormat="1" applyFont="1" applyFill="1" applyBorder="1" applyAlignment="1">
      <alignment horizontal="center" vertical="center"/>
    </xf>
    <xf numFmtId="0" fontId="18" fillId="0" borderId="1" xfId="1277" applyNumberFormat="1" applyFont="1" applyFill="1" applyBorder="1" applyAlignment="1">
      <alignment horizontal="center" vertical="center" wrapText="1"/>
    </xf>
    <xf numFmtId="211" fontId="18" fillId="0" borderId="1" xfId="1540" applyNumberFormat="1" applyFont="1" applyFill="1" applyBorder="1" applyAlignment="1">
      <alignment horizontal="center" vertical="center" wrapText="1"/>
    </xf>
    <xf numFmtId="0" fontId="18" fillId="0" borderId="1" xfId="1277" applyNumberFormat="1" applyFont="1" applyFill="1" applyBorder="1" applyAlignment="1">
      <alignment horizontal="left" vertical="center" wrapText="1"/>
    </xf>
    <xf numFmtId="0" fontId="18" fillId="0" borderId="43" xfId="1277" applyNumberFormat="1" applyFont="1" applyFill="1" applyBorder="1" applyAlignment="1">
      <alignment horizontal="center" vertical="center" wrapText="1"/>
    </xf>
    <xf numFmtId="0" fontId="18" fillId="0" borderId="43" xfId="1277" applyNumberFormat="1" applyFont="1" applyFill="1" applyBorder="1" applyAlignment="1">
      <alignment horizontal="left" vertical="center" wrapText="1"/>
    </xf>
    <xf numFmtId="211" fontId="18" fillId="0" borderId="43" xfId="1540" applyNumberFormat="1" applyFont="1" applyBorder="1" applyAlignment="1">
      <alignment horizontal="center" vertical="center" wrapText="1"/>
    </xf>
    <xf numFmtId="211" fontId="18" fillId="0" borderId="43" xfId="1540" applyNumberFormat="1" applyFont="1" applyFill="1" applyBorder="1" applyAlignment="1">
      <alignment horizontal="center" vertical="center" wrapText="1"/>
    </xf>
    <xf numFmtId="211" fontId="18" fillId="0" borderId="43" xfId="1540" applyNumberFormat="1" applyFont="1" applyFill="1" applyBorder="1" applyAlignment="1">
      <alignment horizontal="center" vertical="center"/>
    </xf>
    <xf numFmtId="0" fontId="18" fillId="0" borderId="43" xfId="1277" applyNumberFormat="1" applyFont="1" applyBorder="1" applyAlignment="1">
      <alignment horizontal="left" vertical="center" wrapText="1"/>
    </xf>
    <xf numFmtId="2" fontId="9" fillId="42" borderId="0" xfId="1277" applyNumberFormat="1" applyFont="1" applyFill="1" applyBorder="1" applyAlignment="1">
      <alignment horizontal="center" vertical="center" wrapText="1"/>
    </xf>
    <xf numFmtId="0" fontId="9" fillId="0" borderId="0" xfId="1277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4" fontId="19" fillId="43" borderId="0" xfId="1277" applyNumberFormat="1" applyFont="1" applyFill="1" applyBorder="1" applyAlignment="1">
      <alignment horizontal="center" vertical="center" wrapText="1"/>
    </xf>
    <xf numFmtId="211" fontId="19" fillId="43" borderId="1" xfId="1540" applyNumberFormat="1" applyFont="1" applyFill="1" applyBorder="1" applyAlignment="1">
      <alignment horizontal="center" vertical="center" wrapText="1"/>
    </xf>
    <xf numFmtId="4" fontId="19" fillId="43" borderId="1" xfId="1277" applyNumberFormat="1" applyFont="1" applyFill="1" applyBorder="1" applyAlignment="1">
      <alignment horizontal="center" vertical="center" wrapText="1"/>
    </xf>
    <xf numFmtId="0" fontId="18" fillId="34" borderId="1" xfId="1277" applyFont="1" applyFill="1" applyBorder="1" applyAlignment="1">
      <alignment horizontal="center" vertical="center" wrapText="1"/>
    </xf>
    <xf numFmtId="2" fontId="19" fillId="34" borderId="1" xfId="1277" applyNumberFormat="1" applyFont="1" applyFill="1" applyBorder="1" applyAlignment="1">
      <alignment horizontal="center" vertical="center" wrapText="1"/>
    </xf>
    <xf numFmtId="0" fontId="18" fillId="0" borderId="43" xfId="1277" applyNumberFormat="1" applyFont="1" applyBorder="1" applyAlignment="1">
      <alignment horizontal="center" vertical="center" wrapText="1"/>
    </xf>
    <xf numFmtId="0" fontId="18" fillId="0" borderId="41" xfId="1277" applyNumberFormat="1" applyFont="1" applyBorder="1" applyAlignment="1">
      <alignment horizontal="center" vertical="center" wrapText="1"/>
    </xf>
    <xf numFmtId="0" fontId="111" fillId="0" borderId="0" xfId="1277" applyNumberFormat="1" applyFont="1" applyBorder="1" applyAlignment="1">
      <alignment horizontal="center" vertical="center" wrapText="1"/>
    </xf>
    <xf numFmtId="0" fontId="18" fillId="34" borderId="1" xfId="1277" applyNumberFormat="1" applyFont="1" applyFill="1" applyBorder="1" applyAlignment="1">
      <alignment horizontal="center" vertical="center"/>
    </xf>
    <xf numFmtId="0" fontId="18" fillId="34" borderId="1" xfId="1277" applyFont="1" applyFill="1" applyBorder="1" applyAlignment="1">
      <alignment horizontal="center" vertical="center"/>
    </xf>
    <xf numFmtId="0" fontId="18" fillId="34" borderId="1" xfId="1539" applyFont="1" applyFill="1" applyBorder="1" applyAlignment="1">
      <alignment horizontal="center" vertical="center" wrapText="1"/>
    </xf>
  </cellXfs>
  <cellStyles count="1541">
    <cellStyle name=" 1" xfId="6"/>
    <cellStyle name="%" xfId="5"/>
    <cellStyle name="%_Inputs" xfId="4"/>
    <cellStyle name="%_Inputs (const)" xfId="7"/>
    <cellStyle name="%_Inputs Co" xfId="8"/>
    <cellStyle name="_~6099726" xfId="9"/>
    <cellStyle name="_FFF" xfId="10"/>
    <cellStyle name="_FFF_New Form10_2" xfId="11"/>
    <cellStyle name="_FFF_Nsi" xfId="12"/>
    <cellStyle name="_FFF_Nsi_1" xfId="13"/>
    <cellStyle name="_FFF_Nsi_139" xfId="14"/>
    <cellStyle name="_FFF_Nsi_140" xfId="15"/>
    <cellStyle name="_FFF_Nsi_140(Зах)" xfId="16"/>
    <cellStyle name="_FFF_Nsi_140_mod" xfId="17"/>
    <cellStyle name="_FFF_Summary" xfId="18"/>
    <cellStyle name="_FFF_Tax_form_1кв_3" xfId="19"/>
    <cellStyle name="_FFF_БКЭ" xfId="20"/>
    <cellStyle name="_Final_Book_010301" xfId="21"/>
    <cellStyle name="_Final_Book_010301_New Form10_2" xfId="22"/>
    <cellStyle name="_Final_Book_010301_Nsi" xfId="23"/>
    <cellStyle name="_Final_Book_010301_Nsi_1" xfId="24"/>
    <cellStyle name="_Final_Book_010301_Nsi_139" xfId="25"/>
    <cellStyle name="_Final_Book_010301_Nsi_140" xfId="26"/>
    <cellStyle name="_Final_Book_010301_Nsi_140(Зах)" xfId="27"/>
    <cellStyle name="_Final_Book_010301_Nsi_140_mod" xfId="28"/>
    <cellStyle name="_Final_Book_010301_Summary" xfId="29"/>
    <cellStyle name="_Final_Book_010301_Tax_form_1кв_3" xfId="30"/>
    <cellStyle name="_Final_Book_010301_БКЭ" xfId="31"/>
    <cellStyle name="_Model_RAB Мой" xfId="32"/>
    <cellStyle name="_Model_RAB Мой_46EE.2011(v1.0)" xfId="33"/>
    <cellStyle name="_Model_RAB Мой_ARMRAZR" xfId="34"/>
    <cellStyle name="_Model_RAB Мой_BALANCE.WARM.2011YEAR.NEW.UPDATE.SCHEME" xfId="35"/>
    <cellStyle name="_Model_RAB Мой_NADB.JNVLS.APTEKA.2011(v1.3.3)" xfId="36"/>
    <cellStyle name="_Model_RAB Мой_NADB.JNVLS.APTEKA.2011(v1.3.4)" xfId="37"/>
    <cellStyle name="_Model_RAB Мой_PREDEL.JKH.UTV.2011(v1.0.1)" xfId="38"/>
    <cellStyle name="_Model_RAB Мой_UPDATE.46EE.2011.TO.1.1" xfId="39"/>
    <cellStyle name="_Model_RAB Мой_UPDATE.BALANCE.WARM.2011YEAR.TO.1.1" xfId="40"/>
    <cellStyle name="_Model_RAB Мой_Книга2" xfId="41"/>
    <cellStyle name="_Model_RAB_MRSK_svod" xfId="42"/>
    <cellStyle name="_Model_RAB_MRSK_svod_46EE.2011(v1.0)" xfId="43"/>
    <cellStyle name="_Model_RAB_MRSK_svod_ARMRAZR" xfId="44"/>
    <cellStyle name="_Model_RAB_MRSK_svod_BALANCE.WARM.2011YEAR.NEW.UPDATE.SCHEME" xfId="45"/>
    <cellStyle name="_Model_RAB_MRSK_svod_NADB.JNVLS.APTEKA.2011(v1.3.3)" xfId="46"/>
    <cellStyle name="_Model_RAB_MRSK_svod_NADB.JNVLS.APTEKA.2011(v1.3.4)" xfId="47"/>
    <cellStyle name="_Model_RAB_MRSK_svod_PREDEL.JKH.UTV.2011(v1.0.1)" xfId="48"/>
    <cellStyle name="_Model_RAB_MRSK_svod_UPDATE.46EE.2011.TO.1.1" xfId="49"/>
    <cellStyle name="_Model_RAB_MRSK_svod_UPDATE.BALANCE.WARM.2011YEAR.TO.1.1" xfId="50"/>
    <cellStyle name="_Model_RAB_MRSK_svod_Книга2" xfId="51"/>
    <cellStyle name="_New_Sofi" xfId="52"/>
    <cellStyle name="_New_Sofi_FFF" xfId="53"/>
    <cellStyle name="_New_Sofi_New Form10_2" xfId="54"/>
    <cellStyle name="_New_Sofi_Nsi" xfId="55"/>
    <cellStyle name="_New_Sofi_Nsi_1" xfId="56"/>
    <cellStyle name="_New_Sofi_Nsi_139" xfId="57"/>
    <cellStyle name="_New_Sofi_Nsi_140" xfId="58"/>
    <cellStyle name="_New_Sofi_Nsi_140(Зах)" xfId="59"/>
    <cellStyle name="_New_Sofi_Nsi_140_mod" xfId="60"/>
    <cellStyle name="_New_Sofi_Summary" xfId="61"/>
    <cellStyle name="_New_Sofi_Tax_form_1кв_3" xfId="62"/>
    <cellStyle name="_New_Sofi_БКЭ" xfId="63"/>
    <cellStyle name="_Nsi" xfId="64"/>
    <cellStyle name="_АГ" xfId="65"/>
    <cellStyle name="_БДР04м05" xfId="66"/>
    <cellStyle name="_ВО ОП ТЭС-ОТ- 2007" xfId="67"/>
    <cellStyle name="_ВФ ОАО ТЭС-ОТ- 2009" xfId="68"/>
    <cellStyle name="_выручка по присоединениям2" xfId="69"/>
    <cellStyle name="_Договор аренды ЯЭ с разбивкой" xfId="70"/>
    <cellStyle name="_Дозакл 5 мес.2000" xfId="71"/>
    <cellStyle name="_Документ4. Приложение 2.1.кРегламенту Холдинг_БюджетныеФормы" xfId="72"/>
    <cellStyle name="_Исходные данные для модели" xfId="73"/>
    <cellStyle name="_Книга3" xfId="74"/>
    <cellStyle name="_Книга3_New Form10_2" xfId="75"/>
    <cellStyle name="_Книга3_Nsi" xfId="76"/>
    <cellStyle name="_Книга3_Nsi_1" xfId="77"/>
    <cellStyle name="_Книга3_Nsi_139" xfId="78"/>
    <cellStyle name="_Книга3_Nsi_140" xfId="79"/>
    <cellStyle name="_Книга3_Nsi_140(Зах)" xfId="80"/>
    <cellStyle name="_Книга3_Nsi_140_mod" xfId="81"/>
    <cellStyle name="_Книга3_Summary" xfId="82"/>
    <cellStyle name="_Книга3_Tax_form_1кв_3" xfId="83"/>
    <cellStyle name="_Книга3_БКЭ" xfId="84"/>
    <cellStyle name="_Книга7" xfId="85"/>
    <cellStyle name="_Книга7_New Form10_2" xfId="86"/>
    <cellStyle name="_Книга7_Nsi" xfId="87"/>
    <cellStyle name="_Книга7_Nsi_1" xfId="88"/>
    <cellStyle name="_Книга7_Nsi_139" xfId="89"/>
    <cellStyle name="_Книга7_Nsi_140" xfId="90"/>
    <cellStyle name="_Книга7_Nsi_140(Зах)" xfId="91"/>
    <cellStyle name="_Книга7_Nsi_140_mod" xfId="92"/>
    <cellStyle name="_Книга7_Summary" xfId="93"/>
    <cellStyle name="_Книга7_Tax_form_1кв_3" xfId="94"/>
    <cellStyle name="_Книга7_БКЭ" xfId="95"/>
    <cellStyle name="_Куликова ОПП" xfId="96"/>
    <cellStyle name="_МОДЕЛЬ_1 (2)" xfId="97"/>
    <cellStyle name="_МОДЕЛЬ_1 (2)_46EE.2011(v1.0)" xfId="98"/>
    <cellStyle name="_МОДЕЛЬ_1 (2)_ARMRAZR" xfId="99"/>
    <cellStyle name="_МОДЕЛЬ_1 (2)_BALANCE.WARM.2011YEAR.NEW.UPDATE.SCHEME" xfId="100"/>
    <cellStyle name="_МОДЕЛЬ_1 (2)_NADB.JNVLS.APTEKA.2011(v1.3.3)" xfId="101"/>
    <cellStyle name="_МОДЕЛЬ_1 (2)_NADB.JNVLS.APTEKA.2011(v1.3.4)" xfId="102"/>
    <cellStyle name="_МОДЕЛЬ_1 (2)_PREDEL.JKH.UTV.2011(v1.0.1)" xfId="103"/>
    <cellStyle name="_МОДЕЛЬ_1 (2)_UPDATE.46EE.2011.TO.1.1" xfId="104"/>
    <cellStyle name="_МОДЕЛЬ_1 (2)_UPDATE.BALANCE.WARM.2011YEAR.TO.1.1" xfId="105"/>
    <cellStyle name="_МОДЕЛЬ_1 (2)_Книга2" xfId="106"/>
    <cellStyle name="_НВВ 2009 постатейно свод по филиалам_09_02_09" xfId="107"/>
    <cellStyle name="_НВВ 2009 постатейно свод по филиалам_для Валентина" xfId="108"/>
    <cellStyle name="_Омск" xfId="109"/>
    <cellStyle name="_ОТ ИД 2009" xfId="110"/>
    <cellStyle name="_пр 5 тариф RAB" xfId="111"/>
    <cellStyle name="_пр 5 тариф RAB_46EE.2011(v1.0)" xfId="112"/>
    <cellStyle name="_пр 5 тариф RAB_ARMRAZR" xfId="113"/>
    <cellStyle name="_пр 5 тариф RAB_BALANCE.WARM.2011YEAR.NEW.UPDATE.SCHEME" xfId="114"/>
    <cellStyle name="_пр 5 тариф RAB_NADB.JNVLS.APTEKA.2011(v1.3.3)" xfId="115"/>
    <cellStyle name="_пр 5 тариф RAB_NADB.JNVLS.APTEKA.2011(v1.3.4)" xfId="116"/>
    <cellStyle name="_пр 5 тариф RAB_PREDEL.JKH.UTV.2011(v1.0.1)" xfId="117"/>
    <cellStyle name="_пр 5 тариф RAB_UPDATE.46EE.2011.TO.1.1" xfId="118"/>
    <cellStyle name="_пр 5 тариф RAB_UPDATE.BALANCE.WARM.2011YEAR.TO.1.1" xfId="119"/>
    <cellStyle name="_пр 5 тариф RAB_Книга2" xfId="120"/>
    <cellStyle name="_Предожение _ДБП_2009 г ( согласованные БП)  (2)" xfId="121"/>
    <cellStyle name="_Прик РКС-265-п от 21.11.2005г. прил 1 к Регламенту" xfId="122"/>
    <cellStyle name="_ПРИЛ. 2003_ЧТЭ" xfId="123"/>
    <cellStyle name="_Приложение МТС-3-КС" xfId="124"/>
    <cellStyle name="_Приложение откр." xfId="125"/>
    <cellStyle name="_Приложение-МТС--2-1" xfId="126"/>
    <cellStyle name="_проект_инвест_программы_2" xfId="127"/>
    <cellStyle name="_ПФ14" xfId="128"/>
    <cellStyle name="_Расчет RAB_22072008" xfId="129"/>
    <cellStyle name="_Расчет RAB_22072008_46EE.2011(v1.0)" xfId="130"/>
    <cellStyle name="_Расчет RAB_22072008_ARMRAZR" xfId="131"/>
    <cellStyle name="_Расчет RAB_22072008_BALANCE.WARM.2011YEAR.NEW.UPDATE.SCHEME" xfId="132"/>
    <cellStyle name="_Расчет RAB_22072008_NADB.JNVLS.APTEKA.2011(v1.3.3)" xfId="133"/>
    <cellStyle name="_Расчет RAB_22072008_NADB.JNVLS.APTEKA.2011(v1.3.4)" xfId="134"/>
    <cellStyle name="_Расчет RAB_22072008_PREDEL.JKH.UTV.2011(v1.0.1)" xfId="135"/>
    <cellStyle name="_Расчет RAB_22072008_UPDATE.46EE.2011.TO.1.1" xfId="136"/>
    <cellStyle name="_Расчет RAB_22072008_UPDATE.BALANCE.WARM.2011YEAR.TO.1.1" xfId="137"/>
    <cellStyle name="_Расчет RAB_22072008_Книга2" xfId="138"/>
    <cellStyle name="_Расчет RAB_Лен и МОЭСК_с 2010 года_14.04.2009_со сглаж_version 3.0_без ФСК" xfId="139"/>
    <cellStyle name="_Расчет RAB_Лен и МОЭСК_с 2010 года_14.04.2009_со сглаж_version 3.0_без ФСК_46EE.2011(v1.0)" xfId="140"/>
    <cellStyle name="_Расчет RAB_Лен и МОЭСК_с 2010 года_14.04.2009_со сглаж_version 3.0_без ФСК_ARMRAZR" xfId="141"/>
    <cellStyle name="_Расчет RAB_Лен и МОЭСК_с 2010 года_14.04.2009_со сглаж_version 3.0_без ФСК_BALANCE.WARM.2011YEAR.NEW.UPDATE.SCHEME" xfId="142"/>
    <cellStyle name="_Расчет RAB_Лен и МОЭСК_с 2010 года_14.04.2009_со сглаж_version 3.0_без ФСК_NADB.JNVLS.APTEKA.2011(v1.3.3)" xfId="143"/>
    <cellStyle name="_Расчет RAB_Лен и МОЭСК_с 2010 года_14.04.2009_со сглаж_version 3.0_без ФСК_NADB.JNVLS.APTEKA.2011(v1.3.4)" xfId="144"/>
    <cellStyle name="_Расчет RAB_Лен и МОЭСК_с 2010 года_14.04.2009_со сглаж_version 3.0_без ФСК_PREDEL.JKH.UTV.2011(v1.0.1)" xfId="145"/>
    <cellStyle name="_Расчет RAB_Лен и МОЭСК_с 2010 года_14.04.2009_со сглаж_version 3.0_без ФСК_UPDATE.46EE.2011.TO.1.1" xfId="146"/>
    <cellStyle name="_Расчет RAB_Лен и МОЭСК_с 2010 года_14.04.2009_со сглаж_version 3.0_без ФСК_UPDATE.BALANCE.WARM.2011YEAR.TO.1.1" xfId="147"/>
    <cellStyle name="_Расчет RAB_Лен и МОЭСК_с 2010 года_14.04.2009_со сглаж_version 3.0_без ФСК_Книга2" xfId="148"/>
    <cellStyle name="_Расшифровки_1кв_2002" xfId="149"/>
    <cellStyle name="_Свод по ИПР (2)" xfId="150"/>
    <cellStyle name="_таблицы для расчетов28-04-08_2006-2009_прибыль корр_по ИА" xfId="151"/>
    <cellStyle name="_таблицы для расчетов28-04-08_2006-2009с ИА" xfId="152"/>
    <cellStyle name="_Форма 6  РТК.xls(отчет по Адр пр. ЛО)" xfId="153"/>
    <cellStyle name="_Формат разбивки по МРСК_РСК" xfId="154"/>
    <cellStyle name="_Формат_для Согласования" xfId="155"/>
    <cellStyle name="_Формы" xfId="156"/>
    <cellStyle name="_экон.форм-т ВО 1 с разбивкой" xfId="157"/>
    <cellStyle name="”€ќђќ‘ћ‚›‰" xfId="158"/>
    <cellStyle name="”€ќђќ‘ћ‚›‰ 2" xfId="159"/>
    <cellStyle name="”€љ‘€ђћ‚ђќќ›‰" xfId="160"/>
    <cellStyle name="”€љ‘€ђћ‚ђќќ›‰ 2" xfId="161"/>
    <cellStyle name="”ќђќ‘ћ‚›‰" xfId="162"/>
    <cellStyle name="”ќђќ‘ћ‚›‰ 2" xfId="163"/>
    <cellStyle name="”љ‘ђћ‚ђќќ›‰" xfId="164"/>
    <cellStyle name="”љ‘ђћ‚ђќќ›‰ 2" xfId="165"/>
    <cellStyle name="„…ќ…†ќ›‰" xfId="166"/>
    <cellStyle name="„…ќ…†ќ›‰ 2" xfId="167"/>
    <cellStyle name="„ђ’ђ" xfId="168"/>
    <cellStyle name="€’ћѓћ‚›‰" xfId="169"/>
    <cellStyle name="€’ћѓћ‚›‰ 2" xfId="170"/>
    <cellStyle name="‡ђѓћ‹ћ‚ћљ1" xfId="171"/>
    <cellStyle name="‡ђѓћ‹ћ‚ћљ1 2" xfId="172"/>
    <cellStyle name="‡ђѓћ‹ћ‚ћљ2" xfId="173"/>
    <cellStyle name="‡ђѓћ‹ћ‚ћљ2 2" xfId="174"/>
    <cellStyle name="’ћѓћ‚›‰" xfId="175"/>
    <cellStyle name="’ћѓћ‚›‰ 2" xfId="176"/>
    <cellStyle name="0,00;0;" xfId="177"/>
    <cellStyle name="20% - Accent1" xfId="178"/>
    <cellStyle name="20% - Accent1 2" xfId="179"/>
    <cellStyle name="20% - Accent1_46EE.2011(v1.0)" xfId="180"/>
    <cellStyle name="20% - Accent2" xfId="181"/>
    <cellStyle name="20% - Accent2 2" xfId="182"/>
    <cellStyle name="20% - Accent2_46EE.2011(v1.0)" xfId="183"/>
    <cellStyle name="20% - Accent3" xfId="184"/>
    <cellStyle name="20% - Accent3 2" xfId="185"/>
    <cellStyle name="20% - Accent3_46EE.2011(v1.0)" xfId="186"/>
    <cellStyle name="20% - Accent4" xfId="187"/>
    <cellStyle name="20% - Accent4 2" xfId="188"/>
    <cellStyle name="20% - Accent4_46EE.2011(v1.0)" xfId="189"/>
    <cellStyle name="20% - Accent5" xfId="190"/>
    <cellStyle name="20% - Accent5 2" xfId="191"/>
    <cellStyle name="20% - Accent5_46EE.2011(v1.0)" xfId="192"/>
    <cellStyle name="20% - Accent6" xfId="193"/>
    <cellStyle name="20% - Accent6 2" xfId="194"/>
    <cellStyle name="20% - Accent6_46EE.2011(v1.0)" xfId="195"/>
    <cellStyle name="20% - Акцент1 2" xfId="196"/>
    <cellStyle name="20% - Акцент1 2 2" xfId="197"/>
    <cellStyle name="20% - Акцент1 2 3" xfId="198"/>
    <cellStyle name="20% - Акцент1 3" xfId="199"/>
    <cellStyle name="20% - Акцент1 3 2" xfId="200"/>
    <cellStyle name="20% - Акцент1 3 3" xfId="201"/>
    <cellStyle name="20% - Акцент1 3_46EE.2011(v1.0)" xfId="202"/>
    <cellStyle name="20% - Акцент1 4" xfId="203"/>
    <cellStyle name="20% - Акцент1 4 2" xfId="204"/>
    <cellStyle name="20% - Акцент1 4_46EE.2011(v1.0)" xfId="205"/>
    <cellStyle name="20% - Акцент1 5" xfId="206"/>
    <cellStyle name="20% - Акцент1 5 2" xfId="207"/>
    <cellStyle name="20% - Акцент1 5_46EE.2011(v1.0)" xfId="208"/>
    <cellStyle name="20% - Акцент1 6" xfId="209"/>
    <cellStyle name="20% - Акцент1 6 2" xfId="210"/>
    <cellStyle name="20% - Акцент1 6_46EE.2011(v1.0)" xfId="211"/>
    <cellStyle name="20% - Акцент1 7" xfId="212"/>
    <cellStyle name="20% - Акцент1 7 2" xfId="213"/>
    <cellStyle name="20% - Акцент1 7_46EE.2011(v1.0)" xfId="214"/>
    <cellStyle name="20% - Акцент1 8" xfId="215"/>
    <cellStyle name="20% - Акцент1 8 2" xfId="216"/>
    <cellStyle name="20% - Акцент1 8_46EE.2011(v1.0)" xfId="217"/>
    <cellStyle name="20% - Акцент1 9" xfId="218"/>
    <cellStyle name="20% - Акцент1 9 2" xfId="219"/>
    <cellStyle name="20% - Акцент1 9_46EE.2011(v1.0)" xfId="220"/>
    <cellStyle name="20% - Акцент2 2" xfId="221"/>
    <cellStyle name="20% - Акцент2 2 2" xfId="222"/>
    <cellStyle name="20% - Акцент2 2 3" xfId="223"/>
    <cellStyle name="20% - Акцент2 3" xfId="224"/>
    <cellStyle name="20% - Акцент2 3 2" xfId="225"/>
    <cellStyle name="20% - Акцент2 3 3" xfId="226"/>
    <cellStyle name="20% - Акцент2 3_46EE.2011(v1.0)" xfId="227"/>
    <cellStyle name="20% - Акцент2 4" xfId="228"/>
    <cellStyle name="20% - Акцент2 4 2" xfId="229"/>
    <cellStyle name="20% - Акцент2 4_46EE.2011(v1.0)" xfId="230"/>
    <cellStyle name="20% - Акцент2 5" xfId="231"/>
    <cellStyle name="20% - Акцент2 5 2" xfId="232"/>
    <cellStyle name="20% - Акцент2 5_46EE.2011(v1.0)" xfId="233"/>
    <cellStyle name="20% - Акцент2 6" xfId="234"/>
    <cellStyle name="20% - Акцент2 6 2" xfId="235"/>
    <cellStyle name="20% - Акцент2 6_46EE.2011(v1.0)" xfId="236"/>
    <cellStyle name="20% - Акцент2 7" xfId="237"/>
    <cellStyle name="20% - Акцент2 7 2" xfId="238"/>
    <cellStyle name="20% - Акцент2 7_46EE.2011(v1.0)" xfId="239"/>
    <cellStyle name="20% - Акцент2 8" xfId="240"/>
    <cellStyle name="20% - Акцент2 8 2" xfId="241"/>
    <cellStyle name="20% - Акцент2 8_46EE.2011(v1.0)" xfId="242"/>
    <cellStyle name="20% - Акцент2 9" xfId="243"/>
    <cellStyle name="20% - Акцент2 9 2" xfId="244"/>
    <cellStyle name="20% - Акцент2 9_46EE.2011(v1.0)" xfId="245"/>
    <cellStyle name="20% - Акцент3 2" xfId="246"/>
    <cellStyle name="20% - Акцент3 2 2" xfId="247"/>
    <cellStyle name="20% - Акцент3 2 3" xfId="248"/>
    <cellStyle name="20% - Акцент3 3" xfId="249"/>
    <cellStyle name="20% - Акцент3 3 2" xfId="250"/>
    <cellStyle name="20% - Акцент3 3 3" xfId="251"/>
    <cellStyle name="20% - Акцент3 3_46EE.2011(v1.0)" xfId="252"/>
    <cellStyle name="20% - Акцент3 4" xfId="253"/>
    <cellStyle name="20% - Акцент3 4 2" xfId="254"/>
    <cellStyle name="20% - Акцент3 4_46EE.2011(v1.0)" xfId="255"/>
    <cellStyle name="20% - Акцент3 5" xfId="256"/>
    <cellStyle name="20% - Акцент3 5 2" xfId="257"/>
    <cellStyle name="20% - Акцент3 5_46EE.2011(v1.0)" xfId="258"/>
    <cellStyle name="20% - Акцент3 6" xfId="259"/>
    <cellStyle name="20% - Акцент3 6 2" xfId="260"/>
    <cellStyle name="20% - Акцент3 6_46EE.2011(v1.0)" xfId="261"/>
    <cellStyle name="20% - Акцент3 7" xfId="262"/>
    <cellStyle name="20% - Акцент3 7 2" xfId="263"/>
    <cellStyle name="20% - Акцент3 7_46EE.2011(v1.0)" xfId="264"/>
    <cellStyle name="20% - Акцент3 8" xfId="265"/>
    <cellStyle name="20% - Акцент3 8 2" xfId="266"/>
    <cellStyle name="20% - Акцент3 8_46EE.2011(v1.0)" xfId="267"/>
    <cellStyle name="20% - Акцент3 9" xfId="268"/>
    <cellStyle name="20% - Акцент3 9 2" xfId="269"/>
    <cellStyle name="20% - Акцент3 9_46EE.2011(v1.0)" xfId="270"/>
    <cellStyle name="20% - Акцент4 2" xfId="271"/>
    <cellStyle name="20% - Акцент4 2 2" xfId="272"/>
    <cellStyle name="20% - Акцент4 2 3" xfId="273"/>
    <cellStyle name="20% - Акцент4 3" xfId="274"/>
    <cellStyle name="20% - Акцент4 3 2" xfId="275"/>
    <cellStyle name="20% - Акцент4 3 3" xfId="276"/>
    <cellStyle name="20% - Акцент4 3_46EE.2011(v1.0)" xfId="277"/>
    <cellStyle name="20% - Акцент4 4" xfId="278"/>
    <cellStyle name="20% - Акцент4 4 2" xfId="279"/>
    <cellStyle name="20% - Акцент4 4_46EE.2011(v1.0)" xfId="280"/>
    <cellStyle name="20% - Акцент4 5" xfId="281"/>
    <cellStyle name="20% - Акцент4 5 2" xfId="282"/>
    <cellStyle name="20% - Акцент4 5_46EE.2011(v1.0)" xfId="283"/>
    <cellStyle name="20% - Акцент4 6" xfId="284"/>
    <cellStyle name="20% - Акцент4 6 2" xfId="285"/>
    <cellStyle name="20% - Акцент4 6_46EE.2011(v1.0)" xfId="286"/>
    <cellStyle name="20% - Акцент4 7" xfId="287"/>
    <cellStyle name="20% - Акцент4 7 2" xfId="288"/>
    <cellStyle name="20% - Акцент4 7_46EE.2011(v1.0)" xfId="289"/>
    <cellStyle name="20% - Акцент4 8" xfId="290"/>
    <cellStyle name="20% - Акцент4 8 2" xfId="291"/>
    <cellStyle name="20% - Акцент4 8_46EE.2011(v1.0)" xfId="292"/>
    <cellStyle name="20% - Акцент4 9" xfId="293"/>
    <cellStyle name="20% - Акцент4 9 2" xfId="294"/>
    <cellStyle name="20% - Акцент4 9_46EE.2011(v1.0)" xfId="295"/>
    <cellStyle name="20% - Акцент5 2" xfId="296"/>
    <cellStyle name="20% - Акцент5 2 2" xfId="297"/>
    <cellStyle name="20% - Акцент5 2 3" xfId="298"/>
    <cellStyle name="20% - Акцент5 3" xfId="299"/>
    <cellStyle name="20% - Акцент5 3 2" xfId="300"/>
    <cellStyle name="20% - Акцент5 3 3" xfId="301"/>
    <cellStyle name="20% - Акцент5 3_46EE.2011(v1.0)" xfId="302"/>
    <cellStyle name="20% - Акцент5 4" xfId="303"/>
    <cellStyle name="20% - Акцент5 4 2" xfId="304"/>
    <cellStyle name="20% - Акцент5 4_46EE.2011(v1.0)" xfId="305"/>
    <cellStyle name="20% - Акцент5 5" xfId="306"/>
    <cellStyle name="20% - Акцент5 5 2" xfId="307"/>
    <cellStyle name="20% - Акцент5 5_46EE.2011(v1.0)" xfId="308"/>
    <cellStyle name="20% - Акцент5 6" xfId="309"/>
    <cellStyle name="20% - Акцент5 6 2" xfId="310"/>
    <cellStyle name="20% - Акцент5 6_46EE.2011(v1.0)" xfId="311"/>
    <cellStyle name="20% - Акцент5 7" xfId="312"/>
    <cellStyle name="20% - Акцент5 7 2" xfId="313"/>
    <cellStyle name="20% - Акцент5 7_46EE.2011(v1.0)" xfId="314"/>
    <cellStyle name="20% - Акцент5 8" xfId="315"/>
    <cellStyle name="20% - Акцент5 8 2" xfId="316"/>
    <cellStyle name="20% - Акцент5 8_46EE.2011(v1.0)" xfId="317"/>
    <cellStyle name="20% - Акцент5 9" xfId="318"/>
    <cellStyle name="20% - Акцент5 9 2" xfId="319"/>
    <cellStyle name="20% - Акцент5 9_46EE.2011(v1.0)" xfId="320"/>
    <cellStyle name="20% - Акцент6 2" xfId="321"/>
    <cellStyle name="20% - Акцент6 2 2" xfId="322"/>
    <cellStyle name="20% - Акцент6 2 3" xfId="323"/>
    <cellStyle name="20% - Акцент6 3" xfId="324"/>
    <cellStyle name="20% - Акцент6 3 2" xfId="325"/>
    <cellStyle name="20% - Акцент6 3 3" xfId="326"/>
    <cellStyle name="20% - Акцент6 3_46EE.2011(v1.0)" xfId="327"/>
    <cellStyle name="20% - Акцент6 4" xfId="328"/>
    <cellStyle name="20% - Акцент6 4 2" xfId="329"/>
    <cellStyle name="20% - Акцент6 4_46EE.2011(v1.0)" xfId="330"/>
    <cellStyle name="20% - Акцент6 5" xfId="331"/>
    <cellStyle name="20% - Акцент6 5 2" xfId="332"/>
    <cellStyle name="20% - Акцент6 5_46EE.2011(v1.0)" xfId="333"/>
    <cellStyle name="20% - Акцент6 6" xfId="334"/>
    <cellStyle name="20% - Акцент6 6 2" xfId="335"/>
    <cellStyle name="20% - Акцент6 6_46EE.2011(v1.0)" xfId="336"/>
    <cellStyle name="20% - Акцент6 7" xfId="337"/>
    <cellStyle name="20% - Акцент6 7 2" xfId="338"/>
    <cellStyle name="20% - Акцент6 7_46EE.2011(v1.0)" xfId="339"/>
    <cellStyle name="20% - Акцент6 8" xfId="340"/>
    <cellStyle name="20% - Акцент6 8 2" xfId="341"/>
    <cellStyle name="20% - Акцент6 8_46EE.2011(v1.0)" xfId="342"/>
    <cellStyle name="20% - Акцент6 9" xfId="343"/>
    <cellStyle name="20% - Акцент6 9 2" xfId="344"/>
    <cellStyle name="20% - Акцент6 9_46EE.2011(v1.0)" xfId="345"/>
    <cellStyle name="3d" xfId="346"/>
    <cellStyle name="40% - Accent1" xfId="347"/>
    <cellStyle name="40% - Accent1 2" xfId="348"/>
    <cellStyle name="40% - Accent1_46EE.2011(v1.0)" xfId="349"/>
    <cellStyle name="40% - Accent2" xfId="350"/>
    <cellStyle name="40% - Accent2 2" xfId="351"/>
    <cellStyle name="40% - Accent2_46EE.2011(v1.0)" xfId="352"/>
    <cellStyle name="40% - Accent3" xfId="353"/>
    <cellStyle name="40% - Accent3 2" xfId="354"/>
    <cellStyle name="40% - Accent3_46EE.2011(v1.0)" xfId="355"/>
    <cellStyle name="40% - Accent4" xfId="356"/>
    <cellStyle name="40% - Accent4 2" xfId="357"/>
    <cellStyle name="40% - Accent4_46EE.2011(v1.0)" xfId="358"/>
    <cellStyle name="40% - Accent5" xfId="359"/>
    <cellStyle name="40% - Accent5 2" xfId="360"/>
    <cellStyle name="40% - Accent5_46EE.2011(v1.0)" xfId="361"/>
    <cellStyle name="40% - Accent6" xfId="362"/>
    <cellStyle name="40% - Accent6 2" xfId="363"/>
    <cellStyle name="40% - Accent6_46EE.2011(v1.0)" xfId="364"/>
    <cellStyle name="40% - Акцент1 2" xfId="365"/>
    <cellStyle name="40% - Акцент1 2 2" xfId="366"/>
    <cellStyle name="40% - Акцент1 2 3" xfId="367"/>
    <cellStyle name="40% - Акцент1 3" xfId="368"/>
    <cellStyle name="40% - Акцент1 3 2" xfId="369"/>
    <cellStyle name="40% - Акцент1 3 3" xfId="370"/>
    <cellStyle name="40% - Акцент1 3_46EE.2011(v1.0)" xfId="371"/>
    <cellStyle name="40% - Акцент1 4" xfId="372"/>
    <cellStyle name="40% - Акцент1 4 2" xfId="373"/>
    <cellStyle name="40% - Акцент1 4_46EE.2011(v1.0)" xfId="374"/>
    <cellStyle name="40% - Акцент1 5" xfId="375"/>
    <cellStyle name="40% - Акцент1 5 2" xfId="376"/>
    <cellStyle name="40% - Акцент1 5_46EE.2011(v1.0)" xfId="377"/>
    <cellStyle name="40% - Акцент1 6" xfId="378"/>
    <cellStyle name="40% - Акцент1 6 2" xfId="379"/>
    <cellStyle name="40% - Акцент1 6_46EE.2011(v1.0)" xfId="380"/>
    <cellStyle name="40% - Акцент1 7" xfId="381"/>
    <cellStyle name="40% - Акцент1 7 2" xfId="382"/>
    <cellStyle name="40% - Акцент1 7_46EE.2011(v1.0)" xfId="383"/>
    <cellStyle name="40% - Акцент1 8" xfId="384"/>
    <cellStyle name="40% - Акцент1 8 2" xfId="385"/>
    <cellStyle name="40% - Акцент1 8_46EE.2011(v1.0)" xfId="386"/>
    <cellStyle name="40% - Акцент1 9" xfId="387"/>
    <cellStyle name="40% - Акцент1 9 2" xfId="388"/>
    <cellStyle name="40% - Акцент1 9_46EE.2011(v1.0)" xfId="389"/>
    <cellStyle name="40% - Акцент2 2" xfId="390"/>
    <cellStyle name="40% - Акцент2 2 2" xfId="391"/>
    <cellStyle name="40% - Акцент2 2 3" xfId="392"/>
    <cellStyle name="40% - Акцент2 3" xfId="393"/>
    <cellStyle name="40% - Акцент2 3 2" xfId="394"/>
    <cellStyle name="40% - Акцент2 3 3" xfId="395"/>
    <cellStyle name="40% - Акцент2 3_46EE.2011(v1.0)" xfId="396"/>
    <cellStyle name="40% - Акцент2 4" xfId="397"/>
    <cellStyle name="40% - Акцент2 4 2" xfId="398"/>
    <cellStyle name="40% - Акцент2 4_46EE.2011(v1.0)" xfId="399"/>
    <cellStyle name="40% - Акцент2 5" xfId="400"/>
    <cellStyle name="40% - Акцент2 5 2" xfId="401"/>
    <cellStyle name="40% - Акцент2 5_46EE.2011(v1.0)" xfId="402"/>
    <cellStyle name="40% - Акцент2 6" xfId="403"/>
    <cellStyle name="40% - Акцент2 6 2" xfId="404"/>
    <cellStyle name="40% - Акцент2 6_46EE.2011(v1.0)" xfId="405"/>
    <cellStyle name="40% - Акцент2 7" xfId="406"/>
    <cellStyle name="40% - Акцент2 7 2" xfId="407"/>
    <cellStyle name="40% - Акцент2 7_46EE.2011(v1.0)" xfId="408"/>
    <cellStyle name="40% - Акцент2 8" xfId="409"/>
    <cellStyle name="40% - Акцент2 8 2" xfId="410"/>
    <cellStyle name="40% - Акцент2 8_46EE.2011(v1.0)" xfId="411"/>
    <cellStyle name="40% - Акцент2 9" xfId="412"/>
    <cellStyle name="40% - Акцент2 9 2" xfId="413"/>
    <cellStyle name="40% - Акцент2 9_46EE.2011(v1.0)" xfId="414"/>
    <cellStyle name="40% - Акцент3 2" xfId="415"/>
    <cellStyle name="40% - Акцент3 2 2" xfId="416"/>
    <cellStyle name="40% - Акцент3 2 3" xfId="417"/>
    <cellStyle name="40% - Акцент3 3" xfId="418"/>
    <cellStyle name="40% - Акцент3 3 2" xfId="419"/>
    <cellStyle name="40% - Акцент3 3 3" xfId="420"/>
    <cellStyle name="40% - Акцент3 3_46EE.2011(v1.0)" xfId="421"/>
    <cellStyle name="40% - Акцент3 4" xfId="422"/>
    <cellStyle name="40% - Акцент3 4 2" xfId="423"/>
    <cellStyle name="40% - Акцент3 4_46EE.2011(v1.0)" xfId="424"/>
    <cellStyle name="40% - Акцент3 5" xfId="425"/>
    <cellStyle name="40% - Акцент3 5 2" xfId="426"/>
    <cellStyle name="40% - Акцент3 5_46EE.2011(v1.0)" xfId="427"/>
    <cellStyle name="40% - Акцент3 6" xfId="428"/>
    <cellStyle name="40% - Акцент3 6 2" xfId="429"/>
    <cellStyle name="40% - Акцент3 6_46EE.2011(v1.0)" xfId="430"/>
    <cellStyle name="40% - Акцент3 7" xfId="431"/>
    <cellStyle name="40% - Акцент3 7 2" xfId="432"/>
    <cellStyle name="40% - Акцент3 7_46EE.2011(v1.0)" xfId="433"/>
    <cellStyle name="40% - Акцент3 8" xfId="434"/>
    <cellStyle name="40% - Акцент3 8 2" xfId="435"/>
    <cellStyle name="40% - Акцент3 8_46EE.2011(v1.0)" xfId="436"/>
    <cellStyle name="40% - Акцент3 9" xfId="437"/>
    <cellStyle name="40% - Акцент3 9 2" xfId="438"/>
    <cellStyle name="40% - Акцент3 9_46EE.2011(v1.0)" xfId="439"/>
    <cellStyle name="40% - Акцент4 2" xfId="440"/>
    <cellStyle name="40% - Акцент4 2 2" xfId="441"/>
    <cellStyle name="40% - Акцент4 2 3" xfId="442"/>
    <cellStyle name="40% - Акцент4 3" xfId="443"/>
    <cellStyle name="40% - Акцент4 3 2" xfId="444"/>
    <cellStyle name="40% - Акцент4 3 3" xfId="445"/>
    <cellStyle name="40% - Акцент4 3_46EE.2011(v1.0)" xfId="446"/>
    <cellStyle name="40% - Акцент4 4" xfId="447"/>
    <cellStyle name="40% - Акцент4 4 2" xfId="448"/>
    <cellStyle name="40% - Акцент4 4_46EE.2011(v1.0)" xfId="449"/>
    <cellStyle name="40% - Акцент4 5" xfId="450"/>
    <cellStyle name="40% - Акцент4 5 2" xfId="451"/>
    <cellStyle name="40% - Акцент4 5_46EE.2011(v1.0)" xfId="452"/>
    <cellStyle name="40% - Акцент4 6" xfId="453"/>
    <cellStyle name="40% - Акцент4 6 2" xfId="454"/>
    <cellStyle name="40% - Акцент4 6_46EE.2011(v1.0)" xfId="455"/>
    <cellStyle name="40% - Акцент4 7" xfId="456"/>
    <cellStyle name="40% - Акцент4 7 2" xfId="457"/>
    <cellStyle name="40% - Акцент4 7_46EE.2011(v1.0)" xfId="458"/>
    <cellStyle name="40% - Акцент4 8" xfId="459"/>
    <cellStyle name="40% - Акцент4 8 2" xfId="460"/>
    <cellStyle name="40% - Акцент4 8_46EE.2011(v1.0)" xfId="461"/>
    <cellStyle name="40% - Акцент4 9" xfId="462"/>
    <cellStyle name="40% - Акцент4 9 2" xfId="463"/>
    <cellStyle name="40% - Акцент4 9_46EE.2011(v1.0)" xfId="464"/>
    <cellStyle name="40% - Акцент5 2" xfId="465"/>
    <cellStyle name="40% - Акцент5 2 2" xfId="466"/>
    <cellStyle name="40% - Акцент5 2 3" xfId="467"/>
    <cellStyle name="40% - Акцент5 3" xfId="468"/>
    <cellStyle name="40% - Акцент5 3 2" xfId="469"/>
    <cellStyle name="40% - Акцент5 3 3" xfId="470"/>
    <cellStyle name="40% - Акцент5 3_46EE.2011(v1.0)" xfId="471"/>
    <cellStyle name="40% - Акцент5 4" xfId="472"/>
    <cellStyle name="40% - Акцент5 4 2" xfId="473"/>
    <cellStyle name="40% - Акцент5 4_46EE.2011(v1.0)" xfId="474"/>
    <cellStyle name="40% - Акцент5 5" xfId="475"/>
    <cellStyle name="40% - Акцент5 5 2" xfId="476"/>
    <cellStyle name="40% - Акцент5 5_46EE.2011(v1.0)" xfId="477"/>
    <cellStyle name="40% - Акцент5 6" xfId="478"/>
    <cellStyle name="40% - Акцент5 6 2" xfId="479"/>
    <cellStyle name="40% - Акцент5 6_46EE.2011(v1.0)" xfId="480"/>
    <cellStyle name="40% - Акцент5 7" xfId="481"/>
    <cellStyle name="40% - Акцент5 7 2" xfId="482"/>
    <cellStyle name="40% - Акцент5 7_46EE.2011(v1.0)" xfId="483"/>
    <cellStyle name="40% - Акцент5 8" xfId="484"/>
    <cellStyle name="40% - Акцент5 8 2" xfId="485"/>
    <cellStyle name="40% - Акцент5 8_46EE.2011(v1.0)" xfId="486"/>
    <cellStyle name="40% - Акцент5 9" xfId="487"/>
    <cellStyle name="40% - Акцент5 9 2" xfId="488"/>
    <cellStyle name="40% - Акцент5 9_46EE.2011(v1.0)" xfId="489"/>
    <cellStyle name="40% - Акцент6 2" xfId="490"/>
    <cellStyle name="40% - Акцент6 2 2" xfId="491"/>
    <cellStyle name="40% - Акцент6 2 3" xfId="492"/>
    <cellStyle name="40% - Акцент6 3" xfId="493"/>
    <cellStyle name="40% - Акцент6 3 2" xfId="494"/>
    <cellStyle name="40% - Акцент6 3 3" xfId="495"/>
    <cellStyle name="40% - Акцент6 3_46EE.2011(v1.0)" xfId="496"/>
    <cellStyle name="40% - Акцент6 4" xfId="497"/>
    <cellStyle name="40% - Акцент6 4 2" xfId="498"/>
    <cellStyle name="40% - Акцент6 4_46EE.2011(v1.0)" xfId="499"/>
    <cellStyle name="40% - Акцент6 5" xfId="500"/>
    <cellStyle name="40% - Акцент6 5 2" xfId="501"/>
    <cellStyle name="40% - Акцент6 5_46EE.2011(v1.0)" xfId="502"/>
    <cellStyle name="40% - Акцент6 6" xfId="503"/>
    <cellStyle name="40% - Акцент6 6 2" xfId="504"/>
    <cellStyle name="40% - Акцент6 6_46EE.2011(v1.0)" xfId="505"/>
    <cellStyle name="40% - Акцент6 7" xfId="506"/>
    <cellStyle name="40% - Акцент6 7 2" xfId="507"/>
    <cellStyle name="40% - Акцент6 7_46EE.2011(v1.0)" xfId="508"/>
    <cellStyle name="40% - Акцент6 8" xfId="509"/>
    <cellStyle name="40% - Акцент6 8 2" xfId="510"/>
    <cellStyle name="40% - Акцент6 8_46EE.2011(v1.0)" xfId="511"/>
    <cellStyle name="40% - Акцент6 9" xfId="512"/>
    <cellStyle name="40% - Акцент6 9 2" xfId="513"/>
    <cellStyle name="40% - Акцент6 9_46EE.2011(v1.0)" xfId="514"/>
    <cellStyle name="60% - Accent1" xfId="515"/>
    <cellStyle name="60% - Accent2" xfId="516"/>
    <cellStyle name="60% - Accent3" xfId="517"/>
    <cellStyle name="60% - Accent4" xfId="518"/>
    <cellStyle name="60% - Accent5" xfId="519"/>
    <cellStyle name="60% - Accent6" xfId="520"/>
    <cellStyle name="60% - Акцент1 2" xfId="521"/>
    <cellStyle name="60% - Акцент1 2 2" xfId="522"/>
    <cellStyle name="60% - Акцент1 2 3" xfId="523"/>
    <cellStyle name="60% - Акцент1 3" xfId="524"/>
    <cellStyle name="60% - Акцент1 3 2" xfId="525"/>
    <cellStyle name="60% - Акцент1 3 3" xfId="526"/>
    <cellStyle name="60% - Акцент1 4" xfId="527"/>
    <cellStyle name="60% - Акцент1 4 2" xfId="528"/>
    <cellStyle name="60% - Акцент1 5" xfId="529"/>
    <cellStyle name="60% - Акцент1 5 2" xfId="530"/>
    <cellStyle name="60% - Акцент1 6" xfId="531"/>
    <cellStyle name="60% - Акцент1 6 2" xfId="532"/>
    <cellStyle name="60% - Акцент1 7" xfId="533"/>
    <cellStyle name="60% - Акцент1 7 2" xfId="534"/>
    <cellStyle name="60% - Акцент1 8" xfId="535"/>
    <cellStyle name="60% - Акцент1 8 2" xfId="536"/>
    <cellStyle name="60% - Акцент1 9" xfId="537"/>
    <cellStyle name="60% - Акцент1 9 2" xfId="538"/>
    <cellStyle name="60% - Акцент2 2" xfId="539"/>
    <cellStyle name="60% - Акцент2 2 2" xfId="540"/>
    <cellStyle name="60% - Акцент2 2 3" xfId="541"/>
    <cellStyle name="60% - Акцент2 3" xfId="542"/>
    <cellStyle name="60% - Акцент2 3 2" xfId="543"/>
    <cellStyle name="60% - Акцент2 3 3" xfId="544"/>
    <cellStyle name="60% - Акцент2 4" xfId="545"/>
    <cellStyle name="60% - Акцент2 4 2" xfId="546"/>
    <cellStyle name="60% - Акцент2 5" xfId="547"/>
    <cellStyle name="60% - Акцент2 5 2" xfId="548"/>
    <cellStyle name="60% - Акцент2 6" xfId="549"/>
    <cellStyle name="60% - Акцент2 6 2" xfId="550"/>
    <cellStyle name="60% - Акцент2 7" xfId="551"/>
    <cellStyle name="60% - Акцент2 7 2" xfId="552"/>
    <cellStyle name="60% - Акцент2 8" xfId="553"/>
    <cellStyle name="60% - Акцент2 8 2" xfId="554"/>
    <cellStyle name="60% - Акцент2 9" xfId="555"/>
    <cellStyle name="60% - Акцент2 9 2" xfId="556"/>
    <cellStyle name="60% - Акцент3 2" xfId="557"/>
    <cellStyle name="60% - Акцент3 2 2" xfId="558"/>
    <cellStyle name="60% - Акцент3 2 3" xfId="559"/>
    <cellStyle name="60% - Акцент3 3" xfId="560"/>
    <cellStyle name="60% - Акцент3 3 2" xfId="561"/>
    <cellStyle name="60% - Акцент3 3 3" xfId="562"/>
    <cellStyle name="60% - Акцент3 4" xfId="563"/>
    <cellStyle name="60% - Акцент3 4 2" xfId="564"/>
    <cellStyle name="60% - Акцент3 5" xfId="565"/>
    <cellStyle name="60% - Акцент3 5 2" xfId="566"/>
    <cellStyle name="60% - Акцент3 6" xfId="567"/>
    <cellStyle name="60% - Акцент3 6 2" xfId="568"/>
    <cellStyle name="60% - Акцент3 7" xfId="569"/>
    <cellStyle name="60% - Акцент3 7 2" xfId="570"/>
    <cellStyle name="60% - Акцент3 8" xfId="571"/>
    <cellStyle name="60% - Акцент3 8 2" xfId="572"/>
    <cellStyle name="60% - Акцент3 9" xfId="573"/>
    <cellStyle name="60% - Акцент3 9 2" xfId="574"/>
    <cellStyle name="60% - Акцент4 2" xfId="575"/>
    <cellStyle name="60% - Акцент4 2 2" xfId="576"/>
    <cellStyle name="60% - Акцент4 2 3" xfId="577"/>
    <cellStyle name="60% - Акцент4 3" xfId="578"/>
    <cellStyle name="60% - Акцент4 3 2" xfId="579"/>
    <cellStyle name="60% - Акцент4 3 3" xfId="580"/>
    <cellStyle name="60% - Акцент4 4" xfId="581"/>
    <cellStyle name="60% - Акцент4 4 2" xfId="582"/>
    <cellStyle name="60% - Акцент4 5" xfId="583"/>
    <cellStyle name="60% - Акцент4 5 2" xfId="584"/>
    <cellStyle name="60% - Акцент4 6" xfId="585"/>
    <cellStyle name="60% - Акцент4 6 2" xfId="586"/>
    <cellStyle name="60% - Акцент4 7" xfId="587"/>
    <cellStyle name="60% - Акцент4 7 2" xfId="588"/>
    <cellStyle name="60% - Акцент4 8" xfId="589"/>
    <cellStyle name="60% - Акцент4 8 2" xfId="590"/>
    <cellStyle name="60% - Акцент4 9" xfId="591"/>
    <cellStyle name="60% - Акцент4 9 2" xfId="592"/>
    <cellStyle name="60% - Акцент5 2" xfId="593"/>
    <cellStyle name="60% - Акцент5 2 2" xfId="594"/>
    <cellStyle name="60% - Акцент5 2 3" xfId="595"/>
    <cellStyle name="60% - Акцент5 3" xfId="596"/>
    <cellStyle name="60% - Акцент5 3 2" xfId="597"/>
    <cellStyle name="60% - Акцент5 3 3" xfId="598"/>
    <cellStyle name="60% - Акцент5 4" xfId="599"/>
    <cellStyle name="60% - Акцент5 4 2" xfId="600"/>
    <cellStyle name="60% - Акцент5 5" xfId="601"/>
    <cellStyle name="60% - Акцент5 5 2" xfId="602"/>
    <cellStyle name="60% - Акцент5 6" xfId="603"/>
    <cellStyle name="60% - Акцент5 6 2" xfId="604"/>
    <cellStyle name="60% - Акцент5 7" xfId="605"/>
    <cellStyle name="60% - Акцент5 7 2" xfId="606"/>
    <cellStyle name="60% - Акцент5 8" xfId="607"/>
    <cellStyle name="60% - Акцент5 8 2" xfId="608"/>
    <cellStyle name="60% - Акцент5 9" xfId="609"/>
    <cellStyle name="60% - Акцент5 9 2" xfId="610"/>
    <cellStyle name="60% - Акцент6 2" xfId="611"/>
    <cellStyle name="60% - Акцент6 2 2" xfId="612"/>
    <cellStyle name="60% - Акцент6 2 3" xfId="613"/>
    <cellStyle name="60% - Акцент6 3" xfId="614"/>
    <cellStyle name="60% - Акцент6 3 2" xfId="615"/>
    <cellStyle name="60% - Акцент6 3 3" xfId="616"/>
    <cellStyle name="60% - Акцент6 4" xfId="617"/>
    <cellStyle name="60% - Акцент6 4 2" xfId="618"/>
    <cellStyle name="60% - Акцент6 5" xfId="619"/>
    <cellStyle name="60% - Акцент6 5 2" xfId="620"/>
    <cellStyle name="60% - Акцент6 6" xfId="621"/>
    <cellStyle name="60% - Акцент6 6 2" xfId="622"/>
    <cellStyle name="60% - Акцент6 7" xfId="623"/>
    <cellStyle name="60% - Акцент6 7 2" xfId="624"/>
    <cellStyle name="60% - Акцент6 8" xfId="625"/>
    <cellStyle name="60% - Акцент6 8 2" xfId="626"/>
    <cellStyle name="60% - Акцент6 9" xfId="627"/>
    <cellStyle name="60% - Акцент6 9 2" xfId="628"/>
    <cellStyle name="Aaia?iue [0]_?anoiau" xfId="629"/>
    <cellStyle name="Aaia?iue_?anoiau" xfId="630"/>
    <cellStyle name="Accent1" xfId="631"/>
    <cellStyle name="Accent2" xfId="632"/>
    <cellStyle name="Accent3" xfId="633"/>
    <cellStyle name="Accent4" xfId="634"/>
    <cellStyle name="Accent5" xfId="635"/>
    <cellStyle name="Accent6" xfId="636"/>
    <cellStyle name="Ăčďĺđńńűëęŕ" xfId="637"/>
    <cellStyle name="Aeia?nnueea" xfId="638"/>
    <cellStyle name="Áĺççŕůčňíűé" xfId="639"/>
    <cellStyle name="Äĺíĺćíűé [0]_(ňŕá 3č)" xfId="640"/>
    <cellStyle name="Äĺíĺćíűé_(ňŕá 3č)" xfId="641"/>
    <cellStyle name="Bad" xfId="642"/>
    <cellStyle name="Calc Currency (0)" xfId="643"/>
    <cellStyle name="Calculation" xfId="644"/>
    <cellStyle name="Check Cell" xfId="645"/>
    <cellStyle name="Comma [0]_(1)" xfId="646"/>
    <cellStyle name="Comma_(1)" xfId="647"/>
    <cellStyle name="Comma0" xfId="648"/>
    <cellStyle name="Çŕůčňíűé" xfId="649"/>
    <cellStyle name="Currency [0]" xfId="650"/>
    <cellStyle name="Currency [0] 2" xfId="651"/>
    <cellStyle name="Currency [0] 2 2" xfId="652"/>
    <cellStyle name="Currency [0] 2 3" xfId="653"/>
    <cellStyle name="Currency [0] 2 4" xfId="654"/>
    <cellStyle name="Currency [0] 2 5" xfId="655"/>
    <cellStyle name="Currency [0] 2 6" xfId="656"/>
    <cellStyle name="Currency [0] 2 7" xfId="657"/>
    <cellStyle name="Currency [0] 2 8" xfId="658"/>
    <cellStyle name="Currency [0] 3" xfId="659"/>
    <cellStyle name="Currency [0] 3 2" xfId="660"/>
    <cellStyle name="Currency [0] 3 3" xfId="661"/>
    <cellStyle name="Currency [0] 3 4" xfId="662"/>
    <cellStyle name="Currency [0] 3 5" xfId="663"/>
    <cellStyle name="Currency [0] 3 6" xfId="664"/>
    <cellStyle name="Currency [0] 3 7" xfId="665"/>
    <cellStyle name="Currency [0] 3 8" xfId="666"/>
    <cellStyle name="Currency [0] 4" xfId="667"/>
    <cellStyle name="Currency [0] 4 2" xfId="668"/>
    <cellStyle name="Currency [0] 4 3" xfId="669"/>
    <cellStyle name="Currency [0] 4 4" xfId="670"/>
    <cellStyle name="Currency [0] 4 5" xfId="671"/>
    <cellStyle name="Currency [0] 4 6" xfId="672"/>
    <cellStyle name="Currency [0] 4 7" xfId="673"/>
    <cellStyle name="Currency [0] 4 8" xfId="674"/>
    <cellStyle name="Currency [0] 5" xfId="675"/>
    <cellStyle name="Currency [0] 5 2" xfId="676"/>
    <cellStyle name="Currency [0] 5 3" xfId="677"/>
    <cellStyle name="Currency [0] 5 4" xfId="678"/>
    <cellStyle name="Currency [0] 5 5" xfId="679"/>
    <cellStyle name="Currency [0] 5 6" xfId="680"/>
    <cellStyle name="Currency [0] 5 7" xfId="681"/>
    <cellStyle name="Currency [0] 5 8" xfId="682"/>
    <cellStyle name="Currency [0] 6" xfId="683"/>
    <cellStyle name="Currency [0] 6 2" xfId="684"/>
    <cellStyle name="Currency [0] 7" xfId="685"/>
    <cellStyle name="Currency [0] 7 2" xfId="686"/>
    <cellStyle name="Currency [0] 8" xfId="687"/>
    <cellStyle name="Currency [0] 8 2" xfId="688"/>
    <cellStyle name="Currency_(1)" xfId="689"/>
    <cellStyle name="Currency0" xfId="690"/>
    <cellStyle name="Đ_x0010_" xfId="691"/>
    <cellStyle name="Đ_x0010_?䥘Ȏ_x0013_⤀጖ē??䆈Ȏ_x0013_⬀ጘē_x0010_?䦄Ȏ" xfId="692"/>
    <cellStyle name="Đ_x0010_?䥘Ȏ_x0013_⤀጖ē??䆈Ȏ_x0013_⬀ጘē_x0010_?䦄Ȏ 1" xfId="693"/>
    <cellStyle name="Date" xfId="694"/>
    <cellStyle name="Dates" xfId="695"/>
    <cellStyle name="Dezimal [0]_Compiling Utility Macros" xfId="696"/>
    <cellStyle name="Dezimal_Compiling Utility Macros" xfId="697"/>
    <cellStyle name="E-mail" xfId="698"/>
    <cellStyle name="Euro" xfId="699"/>
    <cellStyle name="Euro 2" xfId="700"/>
    <cellStyle name="Explanatory Text" xfId="701"/>
    <cellStyle name="F2" xfId="702"/>
    <cellStyle name="F2 2" xfId="703"/>
    <cellStyle name="F3" xfId="704"/>
    <cellStyle name="F3 2" xfId="705"/>
    <cellStyle name="F4" xfId="706"/>
    <cellStyle name="F4 2" xfId="707"/>
    <cellStyle name="F5" xfId="708"/>
    <cellStyle name="F5 2" xfId="709"/>
    <cellStyle name="F6" xfId="710"/>
    <cellStyle name="F6 2" xfId="711"/>
    <cellStyle name="F7" xfId="712"/>
    <cellStyle name="F7 2" xfId="713"/>
    <cellStyle name="F8" xfId="714"/>
    <cellStyle name="F8 2" xfId="715"/>
    <cellStyle name="Fixed" xfId="716"/>
    <cellStyle name="Followed Hyperlink" xfId="717"/>
    <cellStyle name="Good" xfId="718"/>
    <cellStyle name="Header1" xfId="719"/>
    <cellStyle name="Header2" xfId="720"/>
    <cellStyle name="Heading" xfId="721"/>
    <cellStyle name="Heading 1" xfId="722"/>
    <cellStyle name="Heading 1 2" xfId="723"/>
    <cellStyle name="Heading 2" xfId="724"/>
    <cellStyle name="Heading 3" xfId="725"/>
    <cellStyle name="Heading 4" xfId="726"/>
    <cellStyle name="Heading2" xfId="727"/>
    <cellStyle name="Hyperlink" xfId="728"/>
    <cellStyle name="Iau?iue_?anoiau" xfId="729"/>
    <cellStyle name="Îáű÷íűé__FES" xfId="730"/>
    <cellStyle name="Îňęđűâŕâřŕ˙ń˙ ăčďĺđńńűëęŕ" xfId="731"/>
    <cellStyle name="Input" xfId="732"/>
    <cellStyle name="Input 2" xfId="733"/>
    <cellStyle name="Inputs" xfId="734"/>
    <cellStyle name="Inputs (const)" xfId="735"/>
    <cellStyle name="Inputs Co" xfId="736"/>
    <cellStyle name="Inputs_46EE.2011(v1.0)" xfId="737"/>
    <cellStyle name="Ioe?uaaaoayny aeia?nnueea" xfId="738"/>
    <cellStyle name="ISO" xfId="739"/>
    <cellStyle name="JR Cells No Values" xfId="740"/>
    <cellStyle name="JR_ formula" xfId="741"/>
    <cellStyle name="JRchapeau" xfId="742"/>
    <cellStyle name="Just_Table" xfId="743"/>
    <cellStyle name="Linked Cell" xfId="744"/>
    <cellStyle name="Milliers_FA_JUIN_2004" xfId="745"/>
    <cellStyle name="Monйtaire [0]_Conversion Summary" xfId="746"/>
    <cellStyle name="Monйtaire_Conversion Summary" xfId="747"/>
    <cellStyle name="Neutral" xfId="748"/>
    <cellStyle name="normal" xfId="749"/>
    <cellStyle name="Normal 2" xfId="750"/>
    <cellStyle name="normal 3" xfId="751"/>
    <cellStyle name="normal 4" xfId="752"/>
    <cellStyle name="normal 5" xfId="753"/>
    <cellStyle name="normal 6" xfId="754"/>
    <cellStyle name="normal 7" xfId="755"/>
    <cellStyle name="normal 8" xfId="756"/>
    <cellStyle name="normal 9" xfId="757"/>
    <cellStyle name="normal_1" xfId="758"/>
    <cellStyle name="Normal1" xfId="759"/>
    <cellStyle name="normбlnм_laroux" xfId="760"/>
    <cellStyle name="Note" xfId="761"/>
    <cellStyle name="Ôčíŕíńîâűé [0]_(ňŕá 3č)" xfId="762"/>
    <cellStyle name="Ôčíŕíńîâűé_(ňŕá 3č)" xfId="763"/>
    <cellStyle name="Oeiainiaue [0]_?anoiau" xfId="764"/>
    <cellStyle name="Oeiainiaue_?anoiau" xfId="765"/>
    <cellStyle name="Ouny?e [0]_?anoiau" xfId="766"/>
    <cellStyle name="Ouny?e_?anoiau" xfId="767"/>
    <cellStyle name="Output" xfId="768"/>
    <cellStyle name="Paaotsikko" xfId="769"/>
    <cellStyle name="Price_Body" xfId="770"/>
    <cellStyle name="protect" xfId="771"/>
    <cellStyle name="Pддotsikko" xfId="772"/>
    <cellStyle name="QTitle" xfId="773"/>
    <cellStyle name="range" xfId="774"/>
    <cellStyle name="SAPBEXaggData" xfId="775"/>
    <cellStyle name="SAPBEXaggDataEmph" xfId="776"/>
    <cellStyle name="SAPBEXaggItem" xfId="777"/>
    <cellStyle name="SAPBEXaggItemX" xfId="778"/>
    <cellStyle name="SAPBEXchaText" xfId="779"/>
    <cellStyle name="SAPBEXexcBad7" xfId="780"/>
    <cellStyle name="SAPBEXexcBad8" xfId="781"/>
    <cellStyle name="SAPBEXexcBad9" xfId="782"/>
    <cellStyle name="SAPBEXexcCritical4" xfId="783"/>
    <cellStyle name="SAPBEXexcCritical5" xfId="784"/>
    <cellStyle name="SAPBEXexcCritical6" xfId="785"/>
    <cellStyle name="SAPBEXexcGood1" xfId="786"/>
    <cellStyle name="SAPBEXexcGood2" xfId="787"/>
    <cellStyle name="SAPBEXexcGood3" xfId="788"/>
    <cellStyle name="SAPBEXfilterDrill" xfId="789"/>
    <cellStyle name="SAPBEXfilterItem" xfId="790"/>
    <cellStyle name="SAPBEXfilterText" xfId="791"/>
    <cellStyle name="SAPBEXformats" xfId="792"/>
    <cellStyle name="SAPBEXheaderItem" xfId="793"/>
    <cellStyle name="SAPBEXheaderText" xfId="794"/>
    <cellStyle name="SAPBEXHLevel0" xfId="795"/>
    <cellStyle name="SAPBEXHLevel0X" xfId="796"/>
    <cellStyle name="SAPBEXHLevel1" xfId="797"/>
    <cellStyle name="SAPBEXHLevel1X" xfId="798"/>
    <cellStyle name="SAPBEXHLevel2" xfId="799"/>
    <cellStyle name="SAPBEXHLevel2X" xfId="800"/>
    <cellStyle name="SAPBEXHLevel3" xfId="801"/>
    <cellStyle name="SAPBEXHLevel3X" xfId="802"/>
    <cellStyle name="SAPBEXinputData" xfId="803"/>
    <cellStyle name="SAPBEXresData" xfId="804"/>
    <cellStyle name="SAPBEXresDataEmph" xfId="805"/>
    <cellStyle name="SAPBEXresItem" xfId="806"/>
    <cellStyle name="SAPBEXresItemX" xfId="807"/>
    <cellStyle name="SAPBEXstdData" xfId="808"/>
    <cellStyle name="SAPBEXstdDataEmph" xfId="809"/>
    <cellStyle name="SAPBEXstdItem" xfId="810"/>
    <cellStyle name="SAPBEXstdItemX" xfId="811"/>
    <cellStyle name="SAPBEXtitle" xfId="812"/>
    <cellStyle name="SAPBEXundefined" xfId="813"/>
    <cellStyle name="Standard_Anpassen der Amortisation" xfId="814"/>
    <cellStyle name="Style 1" xfId="815"/>
    <cellStyle name="t2" xfId="816"/>
    <cellStyle name="Table Heading" xfId="817"/>
    <cellStyle name="Tioma Back" xfId="818"/>
    <cellStyle name="Tioma Cells No Values" xfId="819"/>
    <cellStyle name="Tioma formula" xfId="820"/>
    <cellStyle name="Tioma Input" xfId="821"/>
    <cellStyle name="Tioma style" xfId="822"/>
    <cellStyle name="Title" xfId="823"/>
    <cellStyle name="Total" xfId="824"/>
    <cellStyle name="Validation" xfId="825"/>
    <cellStyle name="Valiotsikko" xfId="826"/>
    <cellStyle name="Vдliotsikko" xfId="827"/>
    <cellStyle name="Währung [0]_Compiling Utility Macros" xfId="828"/>
    <cellStyle name="Währung_Compiling Utility Macros" xfId="829"/>
    <cellStyle name="Warning Text" xfId="830"/>
    <cellStyle name="YelNumbersCurr" xfId="831"/>
    <cellStyle name="Акцент1 2" xfId="832"/>
    <cellStyle name="Акцент1 2 2" xfId="833"/>
    <cellStyle name="Акцент1 2 3" xfId="834"/>
    <cellStyle name="Акцент1 3" xfId="835"/>
    <cellStyle name="Акцент1 3 2" xfId="836"/>
    <cellStyle name="Акцент1 3 3" xfId="837"/>
    <cellStyle name="Акцент1 4" xfId="838"/>
    <cellStyle name="Акцент1 4 2" xfId="839"/>
    <cellStyle name="Акцент1 5" xfId="840"/>
    <cellStyle name="Акцент1 5 2" xfId="841"/>
    <cellStyle name="Акцент1 6" xfId="842"/>
    <cellStyle name="Акцент1 6 2" xfId="843"/>
    <cellStyle name="Акцент1 7" xfId="844"/>
    <cellStyle name="Акцент1 7 2" xfId="845"/>
    <cellStyle name="Акцент1 8" xfId="846"/>
    <cellStyle name="Акцент1 8 2" xfId="847"/>
    <cellStyle name="Акцент1 9" xfId="848"/>
    <cellStyle name="Акцент1 9 2" xfId="849"/>
    <cellStyle name="Акцент2 2" xfId="850"/>
    <cellStyle name="Акцент2 2 2" xfId="851"/>
    <cellStyle name="Акцент2 2 3" xfId="852"/>
    <cellStyle name="Акцент2 3" xfId="853"/>
    <cellStyle name="Акцент2 3 2" xfId="854"/>
    <cellStyle name="Акцент2 3 3" xfId="855"/>
    <cellStyle name="Акцент2 4" xfId="856"/>
    <cellStyle name="Акцент2 4 2" xfId="857"/>
    <cellStyle name="Акцент2 5" xfId="858"/>
    <cellStyle name="Акцент2 5 2" xfId="859"/>
    <cellStyle name="Акцент2 6" xfId="860"/>
    <cellStyle name="Акцент2 6 2" xfId="861"/>
    <cellStyle name="Акцент2 7" xfId="862"/>
    <cellStyle name="Акцент2 7 2" xfId="863"/>
    <cellStyle name="Акцент2 8" xfId="864"/>
    <cellStyle name="Акцент2 8 2" xfId="865"/>
    <cellStyle name="Акцент2 9" xfId="866"/>
    <cellStyle name="Акцент2 9 2" xfId="867"/>
    <cellStyle name="Акцент3 2" xfId="868"/>
    <cellStyle name="Акцент3 2 2" xfId="869"/>
    <cellStyle name="Акцент3 2 3" xfId="870"/>
    <cellStyle name="Акцент3 3" xfId="871"/>
    <cellStyle name="Акцент3 3 2" xfId="872"/>
    <cellStyle name="Акцент3 3 3" xfId="873"/>
    <cellStyle name="Акцент3 4" xfId="874"/>
    <cellStyle name="Акцент3 4 2" xfId="875"/>
    <cellStyle name="Акцент3 5" xfId="876"/>
    <cellStyle name="Акцент3 5 2" xfId="877"/>
    <cellStyle name="Акцент3 6" xfId="878"/>
    <cellStyle name="Акцент3 6 2" xfId="879"/>
    <cellStyle name="Акцент3 7" xfId="880"/>
    <cellStyle name="Акцент3 7 2" xfId="881"/>
    <cellStyle name="Акцент3 8" xfId="882"/>
    <cellStyle name="Акцент3 8 2" xfId="883"/>
    <cellStyle name="Акцент3 9" xfId="884"/>
    <cellStyle name="Акцент3 9 2" xfId="885"/>
    <cellStyle name="Акцент4 2" xfId="886"/>
    <cellStyle name="Акцент4 2 2" xfId="887"/>
    <cellStyle name="Акцент4 2 3" xfId="888"/>
    <cellStyle name="Акцент4 3" xfId="889"/>
    <cellStyle name="Акцент4 3 2" xfId="890"/>
    <cellStyle name="Акцент4 3 3" xfId="891"/>
    <cellStyle name="Акцент4 4" xfId="892"/>
    <cellStyle name="Акцент4 4 2" xfId="893"/>
    <cellStyle name="Акцент4 5" xfId="894"/>
    <cellStyle name="Акцент4 5 2" xfId="895"/>
    <cellStyle name="Акцент4 6" xfId="896"/>
    <cellStyle name="Акцент4 6 2" xfId="897"/>
    <cellStyle name="Акцент4 7" xfId="898"/>
    <cellStyle name="Акцент4 7 2" xfId="899"/>
    <cellStyle name="Акцент4 8" xfId="900"/>
    <cellStyle name="Акцент4 8 2" xfId="901"/>
    <cellStyle name="Акцент4 9" xfId="902"/>
    <cellStyle name="Акцент4 9 2" xfId="903"/>
    <cellStyle name="Акцент5 2" xfId="904"/>
    <cellStyle name="Акцент5 2 2" xfId="905"/>
    <cellStyle name="Акцент5 2 3" xfId="906"/>
    <cellStyle name="Акцент5 3" xfId="907"/>
    <cellStyle name="Акцент5 3 2" xfId="908"/>
    <cellStyle name="Акцент5 3 3" xfId="909"/>
    <cellStyle name="Акцент5 4" xfId="910"/>
    <cellStyle name="Акцент5 4 2" xfId="911"/>
    <cellStyle name="Акцент5 5" xfId="912"/>
    <cellStyle name="Акцент5 5 2" xfId="913"/>
    <cellStyle name="Акцент5 6" xfId="914"/>
    <cellStyle name="Акцент5 6 2" xfId="915"/>
    <cellStyle name="Акцент5 7" xfId="916"/>
    <cellStyle name="Акцент5 7 2" xfId="917"/>
    <cellStyle name="Акцент5 8" xfId="918"/>
    <cellStyle name="Акцент5 8 2" xfId="919"/>
    <cellStyle name="Акцент5 9" xfId="920"/>
    <cellStyle name="Акцент5 9 2" xfId="921"/>
    <cellStyle name="Акцент6 2" xfId="922"/>
    <cellStyle name="Акцент6 2 2" xfId="923"/>
    <cellStyle name="Акцент6 2 3" xfId="924"/>
    <cellStyle name="Акцент6 3" xfId="925"/>
    <cellStyle name="Акцент6 3 2" xfId="926"/>
    <cellStyle name="Акцент6 3 3" xfId="927"/>
    <cellStyle name="Акцент6 4" xfId="928"/>
    <cellStyle name="Акцент6 4 2" xfId="929"/>
    <cellStyle name="Акцент6 5" xfId="930"/>
    <cellStyle name="Акцент6 5 2" xfId="931"/>
    <cellStyle name="Акцент6 6" xfId="932"/>
    <cellStyle name="Акцент6 6 2" xfId="933"/>
    <cellStyle name="Акцент6 7" xfId="934"/>
    <cellStyle name="Акцент6 7 2" xfId="935"/>
    <cellStyle name="Акцент6 8" xfId="936"/>
    <cellStyle name="Акцент6 8 2" xfId="937"/>
    <cellStyle name="Акцент6 9" xfId="938"/>
    <cellStyle name="Акцент6 9 2" xfId="939"/>
    <cellStyle name="Беззащитный" xfId="940"/>
    <cellStyle name="Ввод  2" xfId="941"/>
    <cellStyle name="Ввод  2 2" xfId="942"/>
    <cellStyle name="Ввод  2 3" xfId="943"/>
    <cellStyle name="Ввод  3" xfId="944"/>
    <cellStyle name="Ввод  3 2" xfId="945"/>
    <cellStyle name="Ввод  3 3" xfId="946"/>
    <cellStyle name="Ввод  3_46EE.2011(v1.0)" xfId="947"/>
    <cellStyle name="Ввод  4" xfId="948"/>
    <cellStyle name="Ввод  4 2" xfId="949"/>
    <cellStyle name="Ввод  4_46EE.2011(v1.0)" xfId="950"/>
    <cellStyle name="Ввод  5" xfId="951"/>
    <cellStyle name="Ввод  5 2" xfId="952"/>
    <cellStyle name="Ввод  5_46EE.2011(v1.0)" xfId="953"/>
    <cellStyle name="Ввод  6" xfId="954"/>
    <cellStyle name="Ввод  6 2" xfId="955"/>
    <cellStyle name="Ввод  6_46EE.2011(v1.0)" xfId="956"/>
    <cellStyle name="Ввод  7" xfId="957"/>
    <cellStyle name="Ввод  7 2" xfId="958"/>
    <cellStyle name="Ввод  7_46EE.2011(v1.0)" xfId="959"/>
    <cellStyle name="Ввод  8" xfId="960"/>
    <cellStyle name="Ввод  8 2" xfId="961"/>
    <cellStyle name="Ввод  8_46EE.2011(v1.0)" xfId="962"/>
    <cellStyle name="Ввод  9" xfId="963"/>
    <cellStyle name="Ввод  9 2" xfId="964"/>
    <cellStyle name="Ввод  9_46EE.2011(v1.0)" xfId="965"/>
    <cellStyle name="Вывод 2" xfId="966"/>
    <cellStyle name="Вывод 2 2" xfId="967"/>
    <cellStyle name="Вывод 2 3" xfId="968"/>
    <cellStyle name="Вывод 3" xfId="969"/>
    <cellStyle name="Вывод 3 2" xfId="970"/>
    <cellStyle name="Вывод 3 3" xfId="971"/>
    <cellStyle name="Вывод 3_46EE.2011(v1.0)" xfId="972"/>
    <cellStyle name="Вывод 4" xfId="973"/>
    <cellStyle name="Вывод 4 2" xfId="974"/>
    <cellStyle name="Вывод 4_46EE.2011(v1.0)" xfId="975"/>
    <cellStyle name="Вывод 5" xfId="976"/>
    <cellStyle name="Вывод 5 2" xfId="977"/>
    <cellStyle name="Вывод 5_46EE.2011(v1.0)" xfId="978"/>
    <cellStyle name="Вывод 6" xfId="979"/>
    <cellStyle name="Вывод 6 2" xfId="980"/>
    <cellStyle name="Вывод 6_46EE.2011(v1.0)" xfId="981"/>
    <cellStyle name="Вывод 7" xfId="982"/>
    <cellStyle name="Вывод 7 2" xfId="983"/>
    <cellStyle name="Вывод 7_46EE.2011(v1.0)" xfId="984"/>
    <cellStyle name="Вывод 8" xfId="985"/>
    <cellStyle name="Вывод 8 2" xfId="986"/>
    <cellStyle name="Вывод 8_46EE.2011(v1.0)" xfId="987"/>
    <cellStyle name="Вывод 9" xfId="988"/>
    <cellStyle name="Вывод 9 2" xfId="989"/>
    <cellStyle name="Вывод 9_46EE.2011(v1.0)" xfId="990"/>
    <cellStyle name="Вычисление 2" xfId="991"/>
    <cellStyle name="Вычисление 2 2" xfId="992"/>
    <cellStyle name="Вычисление 2 3" xfId="993"/>
    <cellStyle name="Вычисление 3" xfId="994"/>
    <cellStyle name="Вычисление 3 2" xfId="995"/>
    <cellStyle name="Вычисление 3 3" xfId="996"/>
    <cellStyle name="Вычисление 3_46EE.2011(v1.0)" xfId="997"/>
    <cellStyle name="Вычисление 4" xfId="998"/>
    <cellStyle name="Вычисление 4 2" xfId="999"/>
    <cellStyle name="Вычисление 4_46EE.2011(v1.0)" xfId="1000"/>
    <cellStyle name="Вычисление 5" xfId="1001"/>
    <cellStyle name="Вычисление 5 2" xfId="1002"/>
    <cellStyle name="Вычисление 5_46EE.2011(v1.0)" xfId="1003"/>
    <cellStyle name="Вычисление 6" xfId="1004"/>
    <cellStyle name="Вычисление 6 2" xfId="1005"/>
    <cellStyle name="Вычисление 6_46EE.2011(v1.0)" xfId="1006"/>
    <cellStyle name="Вычисление 7" xfId="1007"/>
    <cellStyle name="Вычисление 7 2" xfId="1008"/>
    <cellStyle name="Вычисление 7_46EE.2011(v1.0)" xfId="1009"/>
    <cellStyle name="Вычисление 8" xfId="1010"/>
    <cellStyle name="Вычисление 8 2" xfId="1011"/>
    <cellStyle name="Вычисление 8_46EE.2011(v1.0)" xfId="1012"/>
    <cellStyle name="Вычисление 9" xfId="1013"/>
    <cellStyle name="Вычисление 9 2" xfId="1014"/>
    <cellStyle name="Вычисление 9_46EE.2011(v1.0)" xfId="1015"/>
    <cellStyle name="Гиперссылка 2" xfId="1016"/>
    <cellStyle name="Гиперссылка 3" xfId="1017"/>
    <cellStyle name="ДАТА" xfId="1018"/>
    <cellStyle name="ДАТА 2" xfId="1019"/>
    <cellStyle name="ДАТА 3" xfId="1020"/>
    <cellStyle name="ДАТА 4" xfId="1021"/>
    <cellStyle name="ДАТА 5" xfId="1022"/>
    <cellStyle name="ДАТА 6" xfId="1023"/>
    <cellStyle name="ДАТА 7" xfId="1024"/>
    <cellStyle name="ДАТА 8" xfId="1025"/>
    <cellStyle name="ДАТА_1" xfId="1026"/>
    <cellStyle name="Денежный 2" xfId="1027"/>
    <cellStyle name="Заголовок" xfId="1028"/>
    <cellStyle name="Заголовок 1 2" xfId="1029"/>
    <cellStyle name="Заголовок 1 2 2" xfId="1030"/>
    <cellStyle name="Заголовок 1 2 3" xfId="1031"/>
    <cellStyle name="Заголовок 1 3" xfId="1032"/>
    <cellStyle name="Заголовок 1 3 2" xfId="1033"/>
    <cellStyle name="Заголовок 1 3 3" xfId="1034"/>
    <cellStyle name="Заголовок 1 3_46EE.2011(v1.0)" xfId="1035"/>
    <cellStyle name="Заголовок 1 4" xfId="1036"/>
    <cellStyle name="Заголовок 1 4 2" xfId="1037"/>
    <cellStyle name="Заголовок 1 4_46EE.2011(v1.0)" xfId="1038"/>
    <cellStyle name="Заголовок 1 5" xfId="1039"/>
    <cellStyle name="Заголовок 1 5 2" xfId="1040"/>
    <cellStyle name="Заголовок 1 5_46EE.2011(v1.0)" xfId="1041"/>
    <cellStyle name="Заголовок 1 6" xfId="1042"/>
    <cellStyle name="Заголовок 1 6 2" xfId="1043"/>
    <cellStyle name="Заголовок 1 6_46EE.2011(v1.0)" xfId="1044"/>
    <cellStyle name="Заголовок 1 7" xfId="1045"/>
    <cellStyle name="Заголовок 1 7 2" xfId="1046"/>
    <cellStyle name="Заголовок 1 7_46EE.2011(v1.0)" xfId="1047"/>
    <cellStyle name="Заголовок 1 8" xfId="1048"/>
    <cellStyle name="Заголовок 1 8 2" xfId="1049"/>
    <cellStyle name="Заголовок 1 8_46EE.2011(v1.0)" xfId="1050"/>
    <cellStyle name="Заголовок 1 9" xfId="1051"/>
    <cellStyle name="Заголовок 1 9 2" xfId="1052"/>
    <cellStyle name="Заголовок 1 9_46EE.2011(v1.0)" xfId="1053"/>
    <cellStyle name="Заголовок 2 2" xfId="1054"/>
    <cellStyle name="Заголовок 2 2 2" xfId="1055"/>
    <cellStyle name="Заголовок 2 2 3" xfId="1056"/>
    <cellStyle name="Заголовок 2 3" xfId="1057"/>
    <cellStyle name="Заголовок 2 3 2" xfId="1058"/>
    <cellStyle name="Заголовок 2 3 3" xfId="1059"/>
    <cellStyle name="Заголовок 2 3_46EE.2011(v1.0)" xfId="1060"/>
    <cellStyle name="Заголовок 2 4" xfId="1061"/>
    <cellStyle name="Заголовок 2 4 2" xfId="1062"/>
    <cellStyle name="Заголовок 2 4_46EE.2011(v1.0)" xfId="1063"/>
    <cellStyle name="Заголовок 2 5" xfId="1064"/>
    <cellStyle name="Заголовок 2 5 2" xfId="1065"/>
    <cellStyle name="Заголовок 2 5_46EE.2011(v1.0)" xfId="1066"/>
    <cellStyle name="Заголовок 2 6" xfId="1067"/>
    <cellStyle name="Заголовок 2 6 2" xfId="1068"/>
    <cellStyle name="Заголовок 2 6_46EE.2011(v1.0)" xfId="1069"/>
    <cellStyle name="Заголовок 2 7" xfId="1070"/>
    <cellStyle name="Заголовок 2 7 2" xfId="1071"/>
    <cellStyle name="Заголовок 2 7_46EE.2011(v1.0)" xfId="1072"/>
    <cellStyle name="Заголовок 2 8" xfId="1073"/>
    <cellStyle name="Заголовок 2 8 2" xfId="1074"/>
    <cellStyle name="Заголовок 2 8_46EE.2011(v1.0)" xfId="1075"/>
    <cellStyle name="Заголовок 2 9" xfId="1076"/>
    <cellStyle name="Заголовок 2 9 2" xfId="1077"/>
    <cellStyle name="Заголовок 2 9_46EE.2011(v1.0)" xfId="1078"/>
    <cellStyle name="Заголовок 3 2" xfId="1079"/>
    <cellStyle name="Заголовок 3 2 2" xfId="1080"/>
    <cellStyle name="Заголовок 3 2 3" xfId="1081"/>
    <cellStyle name="Заголовок 3 3" xfId="1082"/>
    <cellStyle name="Заголовок 3 3 2" xfId="1083"/>
    <cellStyle name="Заголовок 3 3 3" xfId="1084"/>
    <cellStyle name="Заголовок 3 3_46EE.2011(v1.0)" xfId="1085"/>
    <cellStyle name="Заголовок 3 4" xfId="1086"/>
    <cellStyle name="Заголовок 3 4 2" xfId="1087"/>
    <cellStyle name="Заголовок 3 4_46EE.2011(v1.0)" xfId="1088"/>
    <cellStyle name="Заголовок 3 5" xfId="1089"/>
    <cellStyle name="Заголовок 3 5 2" xfId="1090"/>
    <cellStyle name="Заголовок 3 5_46EE.2011(v1.0)" xfId="1091"/>
    <cellStyle name="Заголовок 3 6" xfId="1092"/>
    <cellStyle name="Заголовок 3 6 2" xfId="1093"/>
    <cellStyle name="Заголовок 3 6_46EE.2011(v1.0)" xfId="1094"/>
    <cellStyle name="Заголовок 3 7" xfId="1095"/>
    <cellStyle name="Заголовок 3 7 2" xfId="1096"/>
    <cellStyle name="Заголовок 3 7_46EE.2011(v1.0)" xfId="1097"/>
    <cellStyle name="Заголовок 3 8" xfId="1098"/>
    <cellStyle name="Заголовок 3 8 2" xfId="1099"/>
    <cellStyle name="Заголовок 3 8_46EE.2011(v1.0)" xfId="1100"/>
    <cellStyle name="Заголовок 3 9" xfId="1101"/>
    <cellStyle name="Заголовок 3 9 2" xfId="1102"/>
    <cellStyle name="Заголовок 3 9_46EE.2011(v1.0)" xfId="1103"/>
    <cellStyle name="Заголовок 4 2" xfId="1104"/>
    <cellStyle name="Заголовок 4 2 2" xfId="1105"/>
    <cellStyle name="Заголовок 4 2 3" xfId="1106"/>
    <cellStyle name="Заголовок 4 3" xfId="1107"/>
    <cellStyle name="Заголовок 4 3 2" xfId="1108"/>
    <cellStyle name="Заголовок 4 3 3" xfId="1109"/>
    <cellStyle name="Заголовок 4 4" xfId="1110"/>
    <cellStyle name="Заголовок 4 4 2" xfId="1111"/>
    <cellStyle name="Заголовок 4 5" xfId="1112"/>
    <cellStyle name="Заголовок 4 5 2" xfId="1113"/>
    <cellStyle name="Заголовок 4 6" xfId="1114"/>
    <cellStyle name="Заголовок 4 6 2" xfId="1115"/>
    <cellStyle name="Заголовок 4 7" xfId="1116"/>
    <cellStyle name="Заголовок 4 7 2" xfId="1117"/>
    <cellStyle name="Заголовок 4 8" xfId="1118"/>
    <cellStyle name="Заголовок 4 8 2" xfId="1119"/>
    <cellStyle name="Заголовок 4 9" xfId="1120"/>
    <cellStyle name="Заголовок 4 9 2" xfId="1121"/>
    <cellStyle name="ЗАГОЛОВОК1" xfId="1122"/>
    <cellStyle name="ЗАГОЛОВОК2" xfId="1123"/>
    <cellStyle name="ЗаголовокСтолбца" xfId="1124"/>
    <cellStyle name="Защитный" xfId="1125"/>
    <cellStyle name="Значение" xfId="1126"/>
    <cellStyle name="Зоголовок" xfId="1127"/>
    <cellStyle name="Итог 2" xfId="1128"/>
    <cellStyle name="Итог 2 2" xfId="1129"/>
    <cellStyle name="Итог 2 3" xfId="1130"/>
    <cellStyle name="Итог 3" xfId="1131"/>
    <cellStyle name="Итог 3 2" xfId="1132"/>
    <cellStyle name="Итог 3 3" xfId="1133"/>
    <cellStyle name="Итог 3_46EE.2011(v1.0)" xfId="1134"/>
    <cellStyle name="Итог 4" xfId="1135"/>
    <cellStyle name="Итог 4 2" xfId="1136"/>
    <cellStyle name="Итог 4_46EE.2011(v1.0)" xfId="1137"/>
    <cellStyle name="Итог 5" xfId="1138"/>
    <cellStyle name="Итог 5 2" xfId="1139"/>
    <cellStyle name="Итог 5_46EE.2011(v1.0)" xfId="1140"/>
    <cellStyle name="Итог 6" xfId="1141"/>
    <cellStyle name="Итог 6 2" xfId="1142"/>
    <cellStyle name="Итог 6_46EE.2011(v1.0)" xfId="1143"/>
    <cellStyle name="Итог 7" xfId="1144"/>
    <cellStyle name="Итог 7 2" xfId="1145"/>
    <cellStyle name="Итог 7_46EE.2011(v1.0)" xfId="1146"/>
    <cellStyle name="Итог 8" xfId="1147"/>
    <cellStyle name="Итог 8 2" xfId="1148"/>
    <cellStyle name="Итог 8_46EE.2011(v1.0)" xfId="1149"/>
    <cellStyle name="Итог 9" xfId="1150"/>
    <cellStyle name="Итог 9 2" xfId="1151"/>
    <cellStyle name="Итог 9_46EE.2011(v1.0)" xfId="1152"/>
    <cellStyle name="Итого" xfId="1153"/>
    <cellStyle name="ИТОГОВЫЙ" xfId="1154"/>
    <cellStyle name="ИТОГОВЫЙ 2" xfId="1155"/>
    <cellStyle name="ИТОГОВЫЙ 3" xfId="1156"/>
    <cellStyle name="ИТОГОВЫЙ 4" xfId="1157"/>
    <cellStyle name="ИТОГОВЫЙ 5" xfId="1158"/>
    <cellStyle name="ИТОГОВЫЙ 6" xfId="1159"/>
    <cellStyle name="ИТОГОВЫЙ 7" xfId="1160"/>
    <cellStyle name="ИТОГОВЫЙ 8" xfId="1161"/>
    <cellStyle name="ИТОГОВЫЙ_1" xfId="1162"/>
    <cellStyle name="Контрольная ячейка 2" xfId="1163"/>
    <cellStyle name="Контрольная ячейка 2 2" xfId="1164"/>
    <cellStyle name="Контрольная ячейка 2 3" xfId="1165"/>
    <cellStyle name="Контрольная ячейка 3" xfId="1166"/>
    <cellStyle name="Контрольная ячейка 3 2" xfId="1167"/>
    <cellStyle name="Контрольная ячейка 3 3" xfId="1168"/>
    <cellStyle name="Контрольная ячейка 3_46EE.2011(v1.0)" xfId="1169"/>
    <cellStyle name="Контрольная ячейка 4" xfId="1170"/>
    <cellStyle name="Контрольная ячейка 4 2" xfId="1171"/>
    <cellStyle name="Контрольная ячейка 4_46EE.2011(v1.0)" xfId="1172"/>
    <cellStyle name="Контрольная ячейка 5" xfId="1173"/>
    <cellStyle name="Контрольная ячейка 5 2" xfId="1174"/>
    <cellStyle name="Контрольная ячейка 5_46EE.2011(v1.0)" xfId="1175"/>
    <cellStyle name="Контрольная ячейка 6" xfId="1176"/>
    <cellStyle name="Контрольная ячейка 6 2" xfId="1177"/>
    <cellStyle name="Контрольная ячейка 6_46EE.2011(v1.0)" xfId="1178"/>
    <cellStyle name="Контрольная ячейка 7" xfId="1179"/>
    <cellStyle name="Контрольная ячейка 7 2" xfId="1180"/>
    <cellStyle name="Контрольная ячейка 7_46EE.2011(v1.0)" xfId="1181"/>
    <cellStyle name="Контрольная ячейка 8" xfId="1182"/>
    <cellStyle name="Контрольная ячейка 8 2" xfId="1183"/>
    <cellStyle name="Контрольная ячейка 8_46EE.2011(v1.0)" xfId="1184"/>
    <cellStyle name="Контрольная ячейка 9" xfId="1185"/>
    <cellStyle name="Контрольная ячейка 9 2" xfId="1186"/>
    <cellStyle name="Контрольная ячейка 9_46EE.2011(v1.0)" xfId="1187"/>
    <cellStyle name="Мои наименования показателей" xfId="1190"/>
    <cellStyle name="Мои наименования показателей 2" xfId="1191"/>
    <cellStyle name="Мои наименования показателей 2 2" xfId="1192"/>
    <cellStyle name="Мои наименования показателей 2 3" xfId="1193"/>
    <cellStyle name="Мои наименования показателей 2 4" xfId="1194"/>
    <cellStyle name="Мои наименования показателей 2 5" xfId="1195"/>
    <cellStyle name="Мои наименования показателей 2 6" xfId="1196"/>
    <cellStyle name="Мои наименования показателей 2 7" xfId="1197"/>
    <cellStyle name="Мои наименования показателей 2 8" xfId="1198"/>
    <cellStyle name="Мои наименования показателей 2_1" xfId="1199"/>
    <cellStyle name="Мои наименования показателей 3" xfId="1200"/>
    <cellStyle name="Мои наименования показателей 3 2" xfId="1201"/>
    <cellStyle name="Мои наименования показателей 3 3" xfId="1202"/>
    <cellStyle name="Мои наименования показателей 3 4" xfId="1203"/>
    <cellStyle name="Мои наименования показателей 3 5" xfId="1204"/>
    <cellStyle name="Мои наименования показателей 3 6" xfId="1205"/>
    <cellStyle name="Мои наименования показателей 3 7" xfId="1206"/>
    <cellStyle name="Мои наименования показателей 3 8" xfId="1207"/>
    <cellStyle name="Мои наименования показателей 3_1" xfId="1208"/>
    <cellStyle name="Мои наименования показателей 4" xfId="1209"/>
    <cellStyle name="Мои наименования показателей 4 2" xfId="1210"/>
    <cellStyle name="Мои наименования показателей 4 3" xfId="1211"/>
    <cellStyle name="Мои наименования показателей 4 4" xfId="1212"/>
    <cellStyle name="Мои наименования показателей 4 5" xfId="1213"/>
    <cellStyle name="Мои наименования показателей 4 6" xfId="1214"/>
    <cellStyle name="Мои наименования показателей 4 7" xfId="1215"/>
    <cellStyle name="Мои наименования показателей 4 8" xfId="1216"/>
    <cellStyle name="Мои наименования показателей 4_1" xfId="1217"/>
    <cellStyle name="Мои наименования показателей 5" xfId="1218"/>
    <cellStyle name="Мои наименования показателей 5 2" xfId="1219"/>
    <cellStyle name="Мои наименования показателей 5 3" xfId="1220"/>
    <cellStyle name="Мои наименования показателей 5 4" xfId="1221"/>
    <cellStyle name="Мои наименования показателей 5 5" xfId="1222"/>
    <cellStyle name="Мои наименования показателей 5 6" xfId="1223"/>
    <cellStyle name="Мои наименования показателей 5 7" xfId="1224"/>
    <cellStyle name="Мои наименования показателей 5 8" xfId="1225"/>
    <cellStyle name="Мои наименования показателей 5_1" xfId="1226"/>
    <cellStyle name="Мои наименования показателей 6" xfId="1227"/>
    <cellStyle name="Мои наименования показателей 6 2" xfId="1228"/>
    <cellStyle name="Мои наименования показателей 6_46EE.2011(v1.0)" xfId="1229"/>
    <cellStyle name="Мои наименования показателей 7" xfId="1230"/>
    <cellStyle name="Мои наименования показателей 7 2" xfId="1231"/>
    <cellStyle name="Мои наименования показателей 7_46EE.2011(v1.0)" xfId="1232"/>
    <cellStyle name="Мои наименования показателей 8" xfId="1233"/>
    <cellStyle name="Мои наименования показателей 8 2" xfId="1234"/>
    <cellStyle name="Мои наименования показателей 8_46EE.2011(v1.0)" xfId="1235"/>
    <cellStyle name="Мои наименования показателей_46TE.RT(v1.0)" xfId="1236"/>
    <cellStyle name="Мой заголовок" xfId="1188"/>
    <cellStyle name="Мой заголовок листа" xfId="1189"/>
    <cellStyle name="назв фил" xfId="1237"/>
    <cellStyle name="Название 2" xfId="1238"/>
    <cellStyle name="Название 2 2" xfId="1239"/>
    <cellStyle name="Название 3" xfId="1240"/>
    <cellStyle name="Название 3 2" xfId="1241"/>
    <cellStyle name="Название 4" xfId="1242"/>
    <cellStyle name="Название 4 2" xfId="1243"/>
    <cellStyle name="Название 5" xfId="1244"/>
    <cellStyle name="Название 5 2" xfId="1245"/>
    <cellStyle name="Название 6" xfId="1246"/>
    <cellStyle name="Название 6 2" xfId="1247"/>
    <cellStyle name="Название 7" xfId="1248"/>
    <cellStyle name="Название 7 2" xfId="1249"/>
    <cellStyle name="Название 8" xfId="1250"/>
    <cellStyle name="Название 8 2" xfId="1251"/>
    <cellStyle name="Название 9" xfId="1252"/>
    <cellStyle name="Название 9 2" xfId="1253"/>
    <cellStyle name="Нейтральный 2" xfId="1254"/>
    <cellStyle name="Нейтральный 2 2" xfId="1255"/>
    <cellStyle name="Нейтральный 2 3" xfId="1256"/>
    <cellStyle name="Нейтральный 3" xfId="1257"/>
    <cellStyle name="Нейтральный 3 2" xfId="1258"/>
    <cellStyle name="Нейтральный 3 3" xfId="1259"/>
    <cellStyle name="Нейтральный 4" xfId="1260"/>
    <cellStyle name="Нейтральный 4 2" xfId="1261"/>
    <cellStyle name="Нейтральный 5" xfId="1262"/>
    <cellStyle name="Нейтральный 5 2" xfId="1263"/>
    <cellStyle name="Нейтральный 6" xfId="1264"/>
    <cellStyle name="Нейтральный 6 2" xfId="1265"/>
    <cellStyle name="Нейтральный 7" xfId="1266"/>
    <cellStyle name="Нейтральный 7 2" xfId="1267"/>
    <cellStyle name="Нейтральный 8" xfId="1268"/>
    <cellStyle name="Нейтральный 8 2" xfId="1269"/>
    <cellStyle name="Нейтральный 9" xfId="1270"/>
    <cellStyle name="Нейтральный 9 2" xfId="1271"/>
    <cellStyle name="Обычный" xfId="0" builtinId="0"/>
    <cellStyle name="Обычный 10" xfId="1272"/>
    <cellStyle name="Обычный 11" xfId="1273"/>
    <cellStyle name="Обычный 12" xfId="1274"/>
    <cellStyle name="Обычный 2" xfId="2"/>
    <cellStyle name="Обычный 2 2" xfId="1275"/>
    <cellStyle name="Обычный 2 2 2" xfId="1276"/>
    <cellStyle name="Обычный 2 2 3" xfId="1277"/>
    <cellStyle name="Обычный 2 2_46EE.2011(v1.0)" xfId="1278"/>
    <cellStyle name="Обычный 2 3" xfId="1279"/>
    <cellStyle name="Обычный 2 3 2" xfId="1280"/>
    <cellStyle name="Обычный 2 3 3" xfId="1281"/>
    <cellStyle name="Обычный 2 3_46EE.2011(v1.0)" xfId="1282"/>
    <cellStyle name="Обычный 2 4" xfId="1283"/>
    <cellStyle name="Обычный 2 4 2" xfId="1284"/>
    <cellStyle name="Обычный 2 4 3" xfId="1285"/>
    <cellStyle name="Обычный 2 4_46EE.2011(v1.0)" xfId="1286"/>
    <cellStyle name="Обычный 2 5" xfId="1287"/>
    <cellStyle name="Обычный 2 5 2" xfId="1288"/>
    <cellStyle name="Обычный 2 5 3" xfId="1289"/>
    <cellStyle name="Обычный 2 5_46EE.2011(v1.0)" xfId="1290"/>
    <cellStyle name="Обычный 2 6" xfId="1291"/>
    <cellStyle name="Обычный 2 6 2" xfId="1292"/>
    <cellStyle name="Обычный 2 6_46EE.2011(v1.0)" xfId="1293"/>
    <cellStyle name="Обычный 2 7" xfId="1294"/>
    <cellStyle name="Обычный 3" xfId="1295"/>
    <cellStyle name="Обычный 3 2" xfId="1296"/>
    <cellStyle name="Обычный 3 3" xfId="1297"/>
    <cellStyle name="Обычный 3 4" xfId="1298"/>
    <cellStyle name="Обычный 4" xfId="1299"/>
    <cellStyle name="Обычный 4 2" xfId="1300"/>
    <cellStyle name="Обычный 4_ARMRAZR" xfId="1301"/>
    <cellStyle name="Обычный 5" xfId="1302"/>
    <cellStyle name="Обычный 6" xfId="1303"/>
    <cellStyle name="Обычный 7" xfId="1304"/>
    <cellStyle name="Обычный 7 2" xfId="1305"/>
    <cellStyle name="Обычный 7 3" xfId="1306"/>
    <cellStyle name="Обычный 7 4" xfId="1307"/>
    <cellStyle name="Обычный 7 5" xfId="1308"/>
    <cellStyle name="Обычный 8" xfId="1309"/>
    <cellStyle name="Обычный 9" xfId="1310"/>
    <cellStyle name="Обычный_Инвестиции Сети Сбыты ЭСО" xfId="3"/>
    <cellStyle name="Обычный_отчетность_3" xfId="1539"/>
    <cellStyle name="Плохой 2" xfId="1311"/>
    <cellStyle name="Плохой 2 2" xfId="1312"/>
    <cellStyle name="Плохой 2 3" xfId="1313"/>
    <cellStyle name="Плохой 3" xfId="1314"/>
    <cellStyle name="Плохой 3 2" xfId="1315"/>
    <cellStyle name="Плохой 3 3" xfId="1316"/>
    <cellStyle name="Плохой 4" xfId="1317"/>
    <cellStyle name="Плохой 4 2" xfId="1318"/>
    <cellStyle name="Плохой 5" xfId="1319"/>
    <cellStyle name="Плохой 5 2" xfId="1320"/>
    <cellStyle name="Плохой 6" xfId="1321"/>
    <cellStyle name="Плохой 6 2" xfId="1322"/>
    <cellStyle name="Плохой 7" xfId="1323"/>
    <cellStyle name="Плохой 7 2" xfId="1324"/>
    <cellStyle name="Плохой 8" xfId="1325"/>
    <cellStyle name="Плохой 8 2" xfId="1326"/>
    <cellStyle name="Плохой 9" xfId="1327"/>
    <cellStyle name="Плохой 9 2" xfId="1328"/>
    <cellStyle name="По центру с переносом" xfId="1329"/>
    <cellStyle name="По ширине с переносом" xfId="1330"/>
    <cellStyle name="Поле ввода" xfId="1331"/>
    <cellStyle name="Пояснение 2" xfId="1332"/>
    <cellStyle name="Пояснение 2 2" xfId="1333"/>
    <cellStyle name="Пояснение 2 3" xfId="1334"/>
    <cellStyle name="Пояснение 3" xfId="1335"/>
    <cellStyle name="Пояснение 3 2" xfId="1336"/>
    <cellStyle name="Пояснение 3 3" xfId="1337"/>
    <cellStyle name="Пояснение 4" xfId="1338"/>
    <cellStyle name="Пояснение 4 2" xfId="1339"/>
    <cellStyle name="Пояснение 5" xfId="1340"/>
    <cellStyle name="Пояснение 5 2" xfId="1341"/>
    <cellStyle name="Пояснение 6" xfId="1342"/>
    <cellStyle name="Пояснение 6 2" xfId="1343"/>
    <cellStyle name="Пояснение 7" xfId="1344"/>
    <cellStyle name="Пояснение 7 2" xfId="1345"/>
    <cellStyle name="Пояснение 8" xfId="1346"/>
    <cellStyle name="Пояснение 8 2" xfId="1347"/>
    <cellStyle name="Пояснение 9" xfId="1348"/>
    <cellStyle name="Пояснение 9 2" xfId="1349"/>
    <cellStyle name="Примечание 10" xfId="1350"/>
    <cellStyle name="Примечание 10 2" xfId="1351"/>
    <cellStyle name="Примечание 10_46EE.2011(v1.0)" xfId="1352"/>
    <cellStyle name="Примечание 11" xfId="1353"/>
    <cellStyle name="Примечание 11 2" xfId="1354"/>
    <cellStyle name="Примечание 11_46EE.2011(v1.0)" xfId="1355"/>
    <cellStyle name="Примечание 12" xfId="1356"/>
    <cellStyle name="Примечание 12 2" xfId="1357"/>
    <cellStyle name="Примечание 12_46EE.2011(v1.0)" xfId="1358"/>
    <cellStyle name="Примечание 2" xfId="1359"/>
    <cellStyle name="Примечание 2 2" xfId="1360"/>
    <cellStyle name="Примечание 2 3" xfId="1361"/>
    <cellStyle name="Примечание 2 4" xfId="1362"/>
    <cellStyle name="Примечание 2 5" xfId="1363"/>
    <cellStyle name="Примечание 2 6" xfId="1364"/>
    <cellStyle name="Примечание 2 7" xfId="1365"/>
    <cellStyle name="Примечание 2 8" xfId="1366"/>
    <cellStyle name="Примечание 2 9" xfId="1367"/>
    <cellStyle name="Примечание 3" xfId="1368"/>
    <cellStyle name="Примечание 3 2" xfId="1369"/>
    <cellStyle name="Примечание 3 3" xfId="1370"/>
    <cellStyle name="Примечание 3 4" xfId="1371"/>
    <cellStyle name="Примечание 3 5" xfId="1372"/>
    <cellStyle name="Примечание 3 6" xfId="1373"/>
    <cellStyle name="Примечание 3 7" xfId="1374"/>
    <cellStyle name="Примечание 3 8" xfId="1375"/>
    <cellStyle name="Примечание 3 9" xfId="1376"/>
    <cellStyle name="Примечание 3_46EE.2011(v1.0)" xfId="1377"/>
    <cellStyle name="Примечание 4" xfId="1378"/>
    <cellStyle name="Примечание 4 2" xfId="1379"/>
    <cellStyle name="Примечание 4 3" xfId="1380"/>
    <cellStyle name="Примечание 4 4" xfId="1381"/>
    <cellStyle name="Примечание 4 5" xfId="1382"/>
    <cellStyle name="Примечание 4 6" xfId="1383"/>
    <cellStyle name="Примечание 4 7" xfId="1384"/>
    <cellStyle name="Примечание 4 8" xfId="1385"/>
    <cellStyle name="Примечание 4_46EE.2011(v1.0)" xfId="1386"/>
    <cellStyle name="Примечание 5" xfId="1387"/>
    <cellStyle name="Примечание 5 2" xfId="1388"/>
    <cellStyle name="Примечание 5 3" xfId="1389"/>
    <cellStyle name="Примечание 5 4" xfId="1390"/>
    <cellStyle name="Примечание 5 5" xfId="1391"/>
    <cellStyle name="Примечание 5 6" xfId="1392"/>
    <cellStyle name="Примечание 5 7" xfId="1393"/>
    <cellStyle name="Примечание 5 8" xfId="1394"/>
    <cellStyle name="Примечание 5_46EE.2011(v1.0)" xfId="1395"/>
    <cellStyle name="Примечание 6" xfId="1396"/>
    <cellStyle name="Примечание 6 2" xfId="1397"/>
    <cellStyle name="Примечание 6_46EE.2011(v1.0)" xfId="1398"/>
    <cellStyle name="Примечание 7" xfId="1399"/>
    <cellStyle name="Примечание 7 2" xfId="1400"/>
    <cellStyle name="Примечание 7_46EE.2011(v1.0)" xfId="1401"/>
    <cellStyle name="Примечание 8" xfId="1402"/>
    <cellStyle name="Примечание 8 2" xfId="1403"/>
    <cellStyle name="Примечание 8_46EE.2011(v1.0)" xfId="1404"/>
    <cellStyle name="Примечание 9" xfId="1405"/>
    <cellStyle name="Примечание 9 2" xfId="1406"/>
    <cellStyle name="Примечание 9_46EE.2011(v1.0)" xfId="1407"/>
    <cellStyle name="Процентный 2" xfId="1408"/>
    <cellStyle name="Процентный 2 2" xfId="1409"/>
    <cellStyle name="Процентный 2 3" xfId="1410"/>
    <cellStyle name="Процентный 3" xfId="1411"/>
    <cellStyle name="Процентный 4" xfId="1412"/>
    <cellStyle name="Связанная ячейка 2" xfId="1413"/>
    <cellStyle name="Связанная ячейка 2 2" xfId="1414"/>
    <cellStyle name="Связанная ячейка 2 3" xfId="1415"/>
    <cellStyle name="Связанная ячейка 3" xfId="1416"/>
    <cellStyle name="Связанная ячейка 3 2" xfId="1417"/>
    <cellStyle name="Связанная ячейка 3 3" xfId="1418"/>
    <cellStyle name="Связанная ячейка 3_46EE.2011(v1.0)" xfId="1419"/>
    <cellStyle name="Связанная ячейка 4" xfId="1420"/>
    <cellStyle name="Связанная ячейка 4 2" xfId="1421"/>
    <cellStyle name="Связанная ячейка 4_46EE.2011(v1.0)" xfId="1422"/>
    <cellStyle name="Связанная ячейка 5" xfId="1423"/>
    <cellStyle name="Связанная ячейка 5 2" xfId="1424"/>
    <cellStyle name="Связанная ячейка 5_46EE.2011(v1.0)" xfId="1425"/>
    <cellStyle name="Связанная ячейка 6" xfId="1426"/>
    <cellStyle name="Связанная ячейка 6 2" xfId="1427"/>
    <cellStyle name="Связанная ячейка 6_46EE.2011(v1.0)" xfId="1428"/>
    <cellStyle name="Связанная ячейка 7" xfId="1429"/>
    <cellStyle name="Связанная ячейка 7 2" xfId="1430"/>
    <cellStyle name="Связанная ячейка 7_46EE.2011(v1.0)" xfId="1431"/>
    <cellStyle name="Связанная ячейка 8" xfId="1432"/>
    <cellStyle name="Связанная ячейка 8 2" xfId="1433"/>
    <cellStyle name="Связанная ячейка 8_46EE.2011(v1.0)" xfId="1434"/>
    <cellStyle name="Связанная ячейка 9" xfId="1435"/>
    <cellStyle name="Связанная ячейка 9 2" xfId="1436"/>
    <cellStyle name="Связанная ячейка 9_46EE.2011(v1.0)" xfId="1437"/>
    <cellStyle name="Стиль 1" xfId="1"/>
    <cellStyle name="Стиль 1 2" xfId="1438"/>
    <cellStyle name="Стиль 1_Шаблон ТСО 2012" xfId="1439"/>
    <cellStyle name="ТЕКСТ" xfId="1440"/>
    <cellStyle name="ТЕКСТ 2" xfId="1441"/>
    <cellStyle name="ТЕКСТ 3" xfId="1442"/>
    <cellStyle name="ТЕКСТ 4" xfId="1443"/>
    <cellStyle name="ТЕКСТ 5" xfId="1444"/>
    <cellStyle name="ТЕКСТ 6" xfId="1445"/>
    <cellStyle name="ТЕКСТ 7" xfId="1446"/>
    <cellStyle name="ТЕКСТ 8" xfId="1447"/>
    <cellStyle name="Текст предупреждения 2" xfId="1448"/>
    <cellStyle name="Текст предупреждения 2 2" xfId="1449"/>
    <cellStyle name="Текст предупреждения 2 3" xfId="1450"/>
    <cellStyle name="Текст предупреждения 3" xfId="1451"/>
    <cellStyle name="Текст предупреждения 3 2" xfId="1452"/>
    <cellStyle name="Текст предупреждения 3 3" xfId="1453"/>
    <cellStyle name="Текст предупреждения 4" xfId="1454"/>
    <cellStyle name="Текст предупреждения 4 2" xfId="1455"/>
    <cellStyle name="Текст предупреждения 5" xfId="1456"/>
    <cellStyle name="Текст предупреждения 5 2" xfId="1457"/>
    <cellStyle name="Текст предупреждения 6" xfId="1458"/>
    <cellStyle name="Текст предупреждения 6 2" xfId="1459"/>
    <cellStyle name="Текст предупреждения 7" xfId="1460"/>
    <cellStyle name="Текст предупреждения 7 2" xfId="1461"/>
    <cellStyle name="Текст предупреждения 8" xfId="1462"/>
    <cellStyle name="Текст предупреждения 8 2" xfId="1463"/>
    <cellStyle name="Текст предупреждения 9" xfId="1464"/>
    <cellStyle name="Текст предупреждения 9 2" xfId="1465"/>
    <cellStyle name="Текстовый" xfId="1466"/>
    <cellStyle name="Текстовый 2" xfId="1467"/>
    <cellStyle name="Текстовый 3" xfId="1468"/>
    <cellStyle name="Текстовый 4" xfId="1469"/>
    <cellStyle name="Текстовый 5" xfId="1470"/>
    <cellStyle name="Текстовый 6" xfId="1471"/>
    <cellStyle name="Текстовый 7" xfId="1472"/>
    <cellStyle name="Текстовый 8" xfId="1473"/>
    <cellStyle name="Текстовый_1" xfId="1474"/>
    <cellStyle name="Тысячи [0]_22гк" xfId="1475"/>
    <cellStyle name="Тысячи [а]" xfId="1476"/>
    <cellStyle name="Тысячи_22гк" xfId="1477"/>
    <cellStyle name="ФИКСИРОВАННЫЙ" xfId="1478"/>
    <cellStyle name="ФИКСИРОВАННЫЙ 2" xfId="1479"/>
    <cellStyle name="ФИКСИРОВАННЫЙ 3" xfId="1480"/>
    <cellStyle name="ФИКСИРОВАННЫЙ 4" xfId="1481"/>
    <cellStyle name="ФИКСИРОВАННЫЙ 5" xfId="1482"/>
    <cellStyle name="ФИКСИРОВАННЫЙ 6" xfId="1483"/>
    <cellStyle name="ФИКСИРОВАННЫЙ 7" xfId="1484"/>
    <cellStyle name="ФИКСИРОВАННЫЙ 8" xfId="1485"/>
    <cellStyle name="ФИКСИРОВАННЫЙ_1" xfId="1486"/>
    <cellStyle name="Финансовый 10" xfId="1540"/>
    <cellStyle name="Финансовый 2" xfId="1488"/>
    <cellStyle name="Финансовый 2 2" xfId="1489"/>
    <cellStyle name="Финансовый 2 2 2" xfId="1490"/>
    <cellStyle name="Финансовый 2 3" xfId="1491"/>
    <cellStyle name="Финансовый 2_46EE.2011(v1.0)" xfId="1492"/>
    <cellStyle name="Финансовый 3" xfId="1493"/>
    <cellStyle name="Финансовый 4" xfId="1494"/>
    <cellStyle name="Финансовый 5" xfId="1487"/>
    <cellStyle name="Финансовый 6" xfId="1538"/>
    <cellStyle name="Финансовый 7" xfId="1535"/>
    <cellStyle name="Финансовый 8" xfId="1537"/>
    <cellStyle name="Финансовый 9" xfId="1536"/>
    <cellStyle name="Формула" xfId="1495"/>
    <cellStyle name="Формула 2" xfId="1496"/>
    <cellStyle name="Формула_A РТ 2009 Рязаньэнерго" xfId="1497"/>
    <cellStyle name="ФормулаВБ" xfId="1498"/>
    <cellStyle name="ФормулаНаКонтроль" xfId="1499"/>
    <cellStyle name="Формулы" xfId="1500"/>
    <cellStyle name="Хороший 2" xfId="1501"/>
    <cellStyle name="Хороший 2 2" xfId="1502"/>
    <cellStyle name="Хороший 2 3" xfId="1503"/>
    <cellStyle name="Хороший 3" xfId="1504"/>
    <cellStyle name="Хороший 3 2" xfId="1505"/>
    <cellStyle name="Хороший 3 3" xfId="1506"/>
    <cellStyle name="Хороший 4" xfId="1507"/>
    <cellStyle name="Хороший 4 2" xfId="1508"/>
    <cellStyle name="Хороший 5" xfId="1509"/>
    <cellStyle name="Хороший 5 2" xfId="1510"/>
    <cellStyle name="Хороший 6" xfId="1511"/>
    <cellStyle name="Хороший 6 2" xfId="1512"/>
    <cellStyle name="Хороший 7" xfId="1513"/>
    <cellStyle name="Хороший 7 2" xfId="1514"/>
    <cellStyle name="Хороший 8" xfId="1515"/>
    <cellStyle name="Хороший 8 2" xfId="1516"/>
    <cellStyle name="Хороший 9" xfId="1517"/>
    <cellStyle name="Хороший 9 2" xfId="1518"/>
    <cellStyle name="Цифры по центру с десятыми" xfId="1519"/>
    <cellStyle name="Џђћ–…ќ’ќ›‰" xfId="1520"/>
    <cellStyle name="Џђћ–…ќ’ќ›‰ 2" xfId="1521"/>
    <cellStyle name="Шапка таблицы" xfId="1522"/>
    <cellStyle name="ܘ_x0008_" xfId="1523"/>
    <cellStyle name="ܘ_x0008_?䈌Ȏ㘛䤀ጛܛ_x0008_?䨐Ȏ㘛䤀ጛܛ_x0008_?䉜Ȏ㘛伀ᤛ" xfId="1524"/>
    <cellStyle name="ܘ_x0008_?䈌Ȏ㘛䤀ጛܛ_x0008_?䨐Ȏ㘛䤀ጛܛ_x0008_?䉜Ȏ㘛伀ᤛ 1" xfId="1525"/>
    <cellStyle name="ܘ_x0008__Отчет еженедельный ОАО ВОЭК-1" xfId="1526"/>
    <cellStyle name="ܛ_x0008_" xfId="1527"/>
    <cellStyle name="ܛ_x0008_?䉜Ȏ㘛伀ᤛܛ_x0008_?偬Ȏ?ഀ഍č_x0001_?䊴Ȏ?ကတĐ_x0001_Ҡ" xfId="1528"/>
    <cellStyle name="ܛ_x0008_?䉜Ȏ㘛伀ᤛܛ_x0008_?偬Ȏ?ഀ഍č_x0001_?䊴Ȏ?ကတĐ_x0001_Ҡ 1" xfId="1529"/>
    <cellStyle name="ܛ_x0008_?䉜Ȏ㘛伀ᤛܛ_x0008_?偬Ȏ?ഀ഍č_x0001_?䊴Ȏ?ကတĐ_x0001_Ҡ_БДР С44о БДДС ок03" xfId="1530"/>
    <cellStyle name="㐀കܒ_x0008_" xfId="1531"/>
    <cellStyle name="㐀കܒ_x0008_?䆴Ȏ㘛伀ᤛܛ_x0008_?䧀Ȏ〘䤀ᤘ" xfId="1532"/>
    <cellStyle name="㐀കܒ_x0008_?䆴Ȏ㘛伀ᤛܛ_x0008_?䧀Ȏ〘䤀ᤘ 1" xfId="1533"/>
    <cellStyle name="㐀കܒ_x0008_?䆴Ȏ㘛伀ᤛܛ_x0008_?䧀Ȏ〘䤀ᤘ_БДР С44о БДДС ок03" xfId="1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6"/>
  <sheetViews>
    <sheetView tabSelected="1"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T14" sqref="T14:T32"/>
    </sheetView>
  </sheetViews>
  <sheetFormatPr defaultRowHeight="15" x14ac:dyDescent="0.25"/>
  <cols>
    <col min="1" max="1" width="14" customWidth="1"/>
    <col min="2" max="2" width="46.7109375" style="20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20" width="13.7109375" style="1" customWidth="1"/>
  </cols>
  <sheetData>
    <row r="1" spans="1:23" ht="9" customHeight="1" x14ac:dyDescent="0.25"/>
    <row r="2" spans="1:23" ht="20.25" customHeight="1" x14ac:dyDescent="0.25">
      <c r="D2" s="11" t="s">
        <v>109</v>
      </c>
      <c r="J2" s="60"/>
      <c r="K2" s="50"/>
      <c r="L2" s="50"/>
      <c r="N2" s="61"/>
      <c r="O2" s="50"/>
      <c r="P2" s="60"/>
      <c r="Q2" s="62"/>
      <c r="R2" s="60"/>
    </row>
    <row r="3" spans="1:23" ht="9.75" customHeight="1" thickBot="1" x14ac:dyDescent="0.3"/>
    <row r="4" spans="1:23" s="3" customFormat="1" ht="15" customHeight="1" x14ac:dyDescent="0.2">
      <c r="A4" s="90" t="s">
        <v>12</v>
      </c>
      <c r="B4" s="93" t="s">
        <v>0</v>
      </c>
      <c r="C4" s="93" t="s">
        <v>1</v>
      </c>
      <c r="D4" s="96" t="s">
        <v>9</v>
      </c>
      <c r="E4" s="96"/>
      <c r="F4" s="97"/>
      <c r="G4" s="100" t="s">
        <v>96</v>
      </c>
      <c r="H4" s="97"/>
      <c r="I4" s="100" t="s">
        <v>89</v>
      </c>
      <c r="J4" s="97"/>
      <c r="K4" s="93" t="s">
        <v>115</v>
      </c>
      <c r="L4" s="93"/>
      <c r="M4" s="88" t="s">
        <v>90</v>
      </c>
      <c r="N4" s="88"/>
      <c r="O4" s="88" t="s">
        <v>116</v>
      </c>
      <c r="P4" s="88"/>
      <c r="Q4" s="86" t="s">
        <v>93</v>
      </c>
      <c r="R4" s="86"/>
      <c r="S4" s="87"/>
      <c r="T4" s="55"/>
    </row>
    <row r="5" spans="1:23" s="3" customFormat="1" ht="26.25" customHeight="1" x14ac:dyDescent="0.2">
      <c r="A5" s="91"/>
      <c r="B5" s="94"/>
      <c r="C5" s="94"/>
      <c r="D5" s="98"/>
      <c r="E5" s="98"/>
      <c r="F5" s="99"/>
      <c r="G5" s="25" t="s">
        <v>92</v>
      </c>
      <c r="H5" s="25" t="s">
        <v>91</v>
      </c>
      <c r="I5" s="101"/>
      <c r="J5" s="99"/>
      <c r="K5" s="94"/>
      <c r="L5" s="94"/>
      <c r="M5" s="89"/>
      <c r="N5" s="89"/>
      <c r="O5" s="89"/>
      <c r="P5" s="89"/>
      <c r="Q5" s="17" t="s">
        <v>5</v>
      </c>
      <c r="R5" s="17" t="s">
        <v>6</v>
      </c>
      <c r="S5" s="6" t="s">
        <v>7</v>
      </c>
      <c r="T5" s="56"/>
    </row>
    <row r="6" spans="1:23" s="2" customFormat="1" ht="36.75" customHeight="1" thickBot="1" x14ac:dyDescent="0.3">
      <c r="A6" s="92"/>
      <c r="B6" s="95"/>
      <c r="C6" s="95"/>
      <c r="D6" s="24" t="s">
        <v>8</v>
      </c>
      <c r="E6" s="24" t="s">
        <v>10</v>
      </c>
      <c r="F6" s="24" t="s">
        <v>11</v>
      </c>
      <c r="G6" s="102" t="s">
        <v>4</v>
      </c>
      <c r="H6" s="103"/>
      <c r="I6" s="26" t="s">
        <v>4</v>
      </c>
      <c r="J6" s="26" t="s">
        <v>3</v>
      </c>
      <c r="K6" s="8" t="s">
        <v>4</v>
      </c>
      <c r="L6" s="8" t="s">
        <v>3</v>
      </c>
      <c r="M6" s="26" t="s">
        <v>4</v>
      </c>
      <c r="N6" s="26" t="s">
        <v>3</v>
      </c>
      <c r="O6" s="8" t="s">
        <v>4</v>
      </c>
      <c r="P6" s="18" t="s">
        <v>3</v>
      </c>
      <c r="Q6" s="18" t="s">
        <v>4</v>
      </c>
      <c r="R6" s="18" t="s">
        <v>4</v>
      </c>
      <c r="S6" s="7" t="s">
        <v>4</v>
      </c>
      <c r="T6" s="57"/>
    </row>
    <row r="7" spans="1:23" ht="30" x14ac:dyDescent="0.25">
      <c r="A7" s="12" t="s">
        <v>15</v>
      </c>
      <c r="B7" s="13" t="s">
        <v>82</v>
      </c>
      <c r="C7" s="19"/>
      <c r="D7" s="14"/>
      <c r="E7" s="14"/>
      <c r="F7" s="14"/>
      <c r="G7" s="15">
        <f t="shared" ref="G7:S7" si="0">SUM(G8:G69)</f>
        <v>7241.0177799999992</v>
      </c>
      <c r="H7" s="15">
        <f t="shared" si="0"/>
        <v>236877.24038000003</v>
      </c>
      <c r="I7" s="15">
        <f t="shared" si="0"/>
        <v>10219.874829999999</v>
      </c>
      <c r="J7" s="15">
        <f t="shared" si="0"/>
        <v>11875.497478199999</v>
      </c>
      <c r="K7" s="43">
        <f>SUM(K8:K69)</f>
        <v>234373.62346</v>
      </c>
      <c r="L7" s="43">
        <f>SUM(L8:L69)</f>
        <v>274603.37758740003</v>
      </c>
      <c r="M7" s="15">
        <f t="shared" si="0"/>
        <v>12276.26173881356</v>
      </c>
      <c r="N7" s="15">
        <f>SUM(N8:N69)</f>
        <v>14299.521430199997</v>
      </c>
      <c r="O7" s="43">
        <f t="shared" si="0"/>
        <v>226992.01142948493</v>
      </c>
      <c r="P7" s="43">
        <f t="shared" si="0"/>
        <v>265865.91739160003</v>
      </c>
      <c r="Q7" s="15">
        <f>SUM(Q8:Q69)</f>
        <v>55837.322167848972</v>
      </c>
      <c r="R7" s="15">
        <f t="shared" si="0"/>
        <v>180737.35029220561</v>
      </c>
      <c r="S7" s="15">
        <f t="shared" si="0"/>
        <v>8019.0916060404543</v>
      </c>
      <c r="T7" s="58"/>
      <c r="U7" s="49"/>
    </row>
    <row r="8" spans="1:23" ht="25.5" x14ac:dyDescent="0.25">
      <c r="A8" s="9" t="s">
        <v>15</v>
      </c>
      <c r="B8" s="21" t="s">
        <v>16</v>
      </c>
      <c r="C8" s="22" t="s">
        <v>2</v>
      </c>
      <c r="D8" s="16" t="s">
        <v>95</v>
      </c>
      <c r="E8" s="10">
        <v>1</v>
      </c>
      <c r="F8" s="34">
        <v>0.5</v>
      </c>
      <c r="G8" s="38">
        <v>4681.0051399999993</v>
      </c>
      <c r="H8" s="38"/>
      <c r="I8" s="38">
        <v>4681.0051399999993</v>
      </c>
      <c r="J8" s="38">
        <v>5463.0320000000002</v>
      </c>
      <c r="K8" s="38"/>
      <c r="L8" s="38"/>
      <c r="M8" s="38">
        <v>4681.0051400000002</v>
      </c>
      <c r="N8" s="38">
        <v>5463.0319999999992</v>
      </c>
      <c r="O8" s="45"/>
      <c r="P8" s="38"/>
      <c r="Q8" s="38">
        <v>1068.6077490695686</v>
      </c>
      <c r="R8" s="38">
        <v>3458.9290025043533</v>
      </c>
      <c r="S8" s="39">
        <v>153.46838096845067</v>
      </c>
      <c r="T8" s="59"/>
      <c r="U8" s="49"/>
      <c r="V8" s="23"/>
      <c r="W8" s="49"/>
    </row>
    <row r="9" spans="1:23" ht="25.5" x14ac:dyDescent="0.25">
      <c r="A9" s="9" t="s">
        <v>15</v>
      </c>
      <c r="B9" s="21" t="s">
        <v>17</v>
      </c>
      <c r="C9" s="22" t="s">
        <v>2</v>
      </c>
      <c r="D9" s="16" t="s">
        <v>94</v>
      </c>
      <c r="E9" s="35">
        <v>0.48</v>
      </c>
      <c r="F9" s="10"/>
      <c r="G9" s="38">
        <v>2560.0126399999999</v>
      </c>
      <c r="H9" s="38"/>
      <c r="I9" s="38">
        <v>2560.0126399999999</v>
      </c>
      <c r="J9" s="38">
        <v>2989.4648999999999</v>
      </c>
      <c r="K9" s="38"/>
      <c r="L9" s="38"/>
      <c r="M9" s="38">
        <v>2560.0126399999999</v>
      </c>
      <c r="N9" s="38">
        <v>2989.4648999999999</v>
      </c>
      <c r="O9" s="45"/>
      <c r="P9" s="38"/>
      <c r="Q9" s="38">
        <v>584.41494234233483</v>
      </c>
      <c r="R9" s="38">
        <v>1891.6667929133748</v>
      </c>
      <c r="S9" s="39">
        <v>83.930904574799115</v>
      </c>
      <c r="T9" s="59"/>
      <c r="U9" s="49"/>
      <c r="V9" s="49"/>
      <c r="W9" s="49"/>
    </row>
    <row r="10" spans="1:23" ht="18" customHeight="1" x14ac:dyDescent="0.25">
      <c r="A10" s="9" t="s">
        <v>15</v>
      </c>
      <c r="B10" s="21" t="s">
        <v>18</v>
      </c>
      <c r="C10" s="22" t="s">
        <v>2</v>
      </c>
      <c r="D10" s="16" t="s">
        <v>95</v>
      </c>
      <c r="E10" s="10">
        <v>1</v>
      </c>
      <c r="F10" s="10"/>
      <c r="G10" s="38"/>
      <c r="H10" s="38">
        <v>4824.0037499999999</v>
      </c>
      <c r="I10" s="38">
        <v>47.982939999999999</v>
      </c>
      <c r="J10" s="38">
        <v>56.032268200000004</v>
      </c>
      <c r="K10" s="38">
        <v>4776.02081</v>
      </c>
      <c r="L10" s="38">
        <v>5586.2788166</v>
      </c>
      <c r="M10" s="38">
        <v>47.982939999999999</v>
      </c>
      <c r="N10" s="38">
        <v>56.032268200000004</v>
      </c>
      <c r="O10" s="45">
        <v>4776.0208128813565</v>
      </c>
      <c r="P10" s="38">
        <v>5586.2788200000005</v>
      </c>
      <c r="Q10" s="38">
        <v>1101.2523260406988</v>
      </c>
      <c r="R10" s="38">
        <v>3564.5947850688563</v>
      </c>
      <c r="S10" s="39">
        <v>158.15664041586842</v>
      </c>
      <c r="T10" s="59"/>
      <c r="U10" s="49"/>
      <c r="V10" s="49"/>
      <c r="W10" s="49"/>
    </row>
    <row r="11" spans="1:23" ht="25.5" x14ac:dyDescent="0.25">
      <c r="A11" s="9" t="s">
        <v>15</v>
      </c>
      <c r="B11" s="21" t="s">
        <v>19</v>
      </c>
      <c r="C11" s="22" t="s">
        <v>2</v>
      </c>
      <c r="D11" s="16" t="s">
        <v>94</v>
      </c>
      <c r="E11" s="35">
        <v>1.38</v>
      </c>
      <c r="F11" s="10"/>
      <c r="G11" s="38"/>
      <c r="H11" s="38">
        <v>12311.05867</v>
      </c>
      <c r="I11" s="38"/>
      <c r="J11" s="38"/>
      <c r="K11" s="38">
        <v>12311.05867</v>
      </c>
      <c r="L11" s="38">
        <v>14331.108560000001</v>
      </c>
      <c r="M11" s="38"/>
      <c r="N11" s="38"/>
      <c r="O11" s="45">
        <v>12311.05867</v>
      </c>
      <c r="P11" s="38">
        <v>14331.108560000001</v>
      </c>
      <c r="Q11" s="38">
        <v>2810.4418441585281</v>
      </c>
      <c r="R11" s="38">
        <v>9096.9944893960219</v>
      </c>
      <c r="S11" s="39">
        <v>403.62233944545005</v>
      </c>
      <c r="T11" s="59"/>
      <c r="U11" s="49"/>
      <c r="V11" s="49"/>
      <c r="W11" s="49"/>
    </row>
    <row r="12" spans="1:23" ht="25.5" x14ac:dyDescent="0.25">
      <c r="A12" s="9" t="s">
        <v>15</v>
      </c>
      <c r="B12" s="21" t="s">
        <v>20</v>
      </c>
      <c r="C12" s="22" t="s">
        <v>2</v>
      </c>
      <c r="D12" s="16" t="s">
        <v>94</v>
      </c>
      <c r="E12" s="10">
        <v>1.74</v>
      </c>
      <c r="F12" s="10"/>
      <c r="G12" s="38"/>
      <c r="H12" s="38">
        <v>7839.3166000000001</v>
      </c>
      <c r="I12" s="38"/>
      <c r="J12" s="38"/>
      <c r="K12" s="38">
        <v>7839.3166000000001</v>
      </c>
      <c r="L12" s="38">
        <v>9196.7915715999989</v>
      </c>
      <c r="M12" s="38"/>
      <c r="N12" s="38"/>
      <c r="O12" s="45">
        <v>7839.3166000000001</v>
      </c>
      <c r="P12" s="38">
        <v>9196.7915715999989</v>
      </c>
      <c r="Q12" s="38">
        <v>1789.6059107281014</v>
      </c>
      <c r="R12" s="38">
        <v>5792.6959570154277</v>
      </c>
      <c r="S12" s="39">
        <v>257.01472025647035</v>
      </c>
      <c r="T12" s="59"/>
      <c r="U12" s="49"/>
      <c r="V12" s="49"/>
      <c r="W12" s="49"/>
    </row>
    <row r="13" spans="1:23" ht="25.5" x14ac:dyDescent="0.25">
      <c r="A13" s="9" t="s">
        <v>15</v>
      </c>
      <c r="B13" s="21" t="s">
        <v>21</v>
      </c>
      <c r="C13" s="22" t="s">
        <v>2</v>
      </c>
      <c r="D13" s="16" t="s">
        <v>94</v>
      </c>
      <c r="E13" s="10">
        <v>0.20799999999999999</v>
      </c>
      <c r="F13" s="10"/>
      <c r="G13" s="38"/>
      <c r="H13" s="38">
        <v>543.41539</v>
      </c>
      <c r="I13" s="38"/>
      <c r="J13" s="38"/>
      <c r="K13" s="38">
        <v>543.41539</v>
      </c>
      <c r="L13" s="38">
        <v>635.60650119999991</v>
      </c>
      <c r="M13" s="38"/>
      <c r="N13" s="38"/>
      <c r="O13" s="45">
        <v>543.41539</v>
      </c>
      <c r="P13" s="38">
        <v>635.60649999999998</v>
      </c>
      <c r="Q13" s="38">
        <v>124.05410359669104</v>
      </c>
      <c r="R13" s="38">
        <v>401.54522291634561</v>
      </c>
      <c r="S13" s="39">
        <v>17.816062486963347</v>
      </c>
      <c r="T13" s="59"/>
      <c r="U13" s="49"/>
      <c r="V13" s="49"/>
      <c r="W13" s="49"/>
    </row>
    <row r="14" spans="1:23" ht="25.5" x14ac:dyDescent="0.25">
      <c r="A14" s="9" t="s">
        <v>15</v>
      </c>
      <c r="B14" s="21" t="s">
        <v>22</v>
      </c>
      <c r="C14" s="22" t="s">
        <v>2</v>
      </c>
      <c r="D14" s="16" t="s">
        <v>95</v>
      </c>
      <c r="E14" s="10">
        <v>1</v>
      </c>
      <c r="F14" s="10"/>
      <c r="G14" s="38"/>
      <c r="H14" s="38">
        <v>15805.06272</v>
      </c>
      <c r="I14" s="38"/>
      <c r="J14" s="38"/>
      <c r="K14" s="38">
        <v>15805.06272</v>
      </c>
      <c r="L14" s="38">
        <v>18608.448132000001</v>
      </c>
      <c r="M14" s="38"/>
      <c r="N14" s="38"/>
      <c r="O14" s="45">
        <v>14828.179489491526</v>
      </c>
      <c r="P14" s="38">
        <v>17455.725920000001</v>
      </c>
      <c r="Q14" s="38">
        <v>3608.0739112433926</v>
      </c>
      <c r="R14" s="38">
        <v>11678.814331681035</v>
      </c>
      <c r="S14" s="39">
        <v>518.17447707557221</v>
      </c>
      <c r="T14" s="59"/>
      <c r="U14" s="49"/>
      <c r="V14" s="49"/>
      <c r="W14" s="49"/>
    </row>
    <row r="15" spans="1:23" ht="27.75" customHeight="1" x14ac:dyDescent="0.25">
      <c r="A15" s="9" t="s">
        <v>15</v>
      </c>
      <c r="B15" s="21" t="s">
        <v>23</v>
      </c>
      <c r="C15" s="22" t="s">
        <v>2</v>
      </c>
      <c r="D15" s="16" t="s">
        <v>95</v>
      </c>
      <c r="E15" s="10">
        <v>1</v>
      </c>
      <c r="F15" s="10"/>
      <c r="G15" s="38"/>
      <c r="H15" s="38">
        <v>20245.994910000001</v>
      </c>
      <c r="I15" s="38"/>
      <c r="J15" s="38"/>
      <c r="K15" s="38">
        <v>20245.994910000001</v>
      </c>
      <c r="L15" s="38">
        <v>23822.4523104</v>
      </c>
      <c r="M15" s="38"/>
      <c r="N15" s="38"/>
      <c r="O15" s="45">
        <v>19264.100697796614</v>
      </c>
      <c r="P15" s="38">
        <v>22663.817140000003</v>
      </c>
      <c r="Q15" s="38">
        <v>4621.8763782253136</v>
      </c>
      <c r="R15" s="38">
        <v>14960.346548631051</v>
      </c>
      <c r="S15" s="39">
        <v>663.77198314363704</v>
      </c>
      <c r="T15" s="59"/>
      <c r="U15" s="49"/>
      <c r="V15" s="49"/>
      <c r="W15" s="49"/>
    </row>
    <row r="16" spans="1:23" ht="25.5" x14ac:dyDescent="0.25">
      <c r="A16" s="9" t="s">
        <v>15</v>
      </c>
      <c r="B16" s="21" t="s">
        <v>24</v>
      </c>
      <c r="C16" s="22" t="s">
        <v>2</v>
      </c>
      <c r="D16" s="16" t="s">
        <v>94</v>
      </c>
      <c r="E16" s="35">
        <v>0.996</v>
      </c>
      <c r="F16" s="10"/>
      <c r="G16" s="38"/>
      <c r="H16" s="38">
        <v>4896.5858500000004</v>
      </c>
      <c r="I16" s="38"/>
      <c r="J16" s="38"/>
      <c r="K16" s="38">
        <v>4896.5858500000004</v>
      </c>
      <c r="L16" s="38">
        <v>5727.2978703999997</v>
      </c>
      <c r="M16" s="38"/>
      <c r="N16" s="38"/>
      <c r="O16" s="45">
        <v>4896.5858500000004</v>
      </c>
      <c r="P16" s="38">
        <v>5727.2978700000003</v>
      </c>
      <c r="Q16" s="38">
        <v>1117.8217999710334</v>
      </c>
      <c r="R16" s="38">
        <v>3618.227779948199</v>
      </c>
      <c r="S16" s="39">
        <v>160.53626974178496</v>
      </c>
      <c r="T16" s="59"/>
      <c r="U16" s="49"/>
      <c r="V16" s="49"/>
      <c r="W16" s="49"/>
    </row>
    <row r="17" spans="1:23" ht="25.5" x14ac:dyDescent="0.25">
      <c r="A17" s="9" t="s">
        <v>15</v>
      </c>
      <c r="B17" s="21" t="s">
        <v>25</v>
      </c>
      <c r="C17" s="22" t="s">
        <v>2</v>
      </c>
      <c r="D17" s="16" t="s">
        <v>94</v>
      </c>
      <c r="E17" s="10">
        <v>0.80600000000000005</v>
      </c>
      <c r="F17" s="10"/>
      <c r="G17" s="38"/>
      <c r="H17" s="38">
        <v>1010.94847</v>
      </c>
      <c r="I17" s="38"/>
      <c r="J17" s="38"/>
      <c r="K17" s="38">
        <v>1010.94847</v>
      </c>
      <c r="L17" s="38">
        <v>1182.4571639999999</v>
      </c>
      <c r="M17" s="38"/>
      <c r="N17" s="38"/>
      <c r="O17" s="45">
        <v>1010.94847</v>
      </c>
      <c r="P17" s="38">
        <v>1182.4571599999999</v>
      </c>
      <c r="Q17" s="38">
        <v>230.78534083568564</v>
      </c>
      <c r="R17" s="38">
        <v>747.01882843770807</v>
      </c>
      <c r="S17" s="39">
        <v>33.144296997792821</v>
      </c>
      <c r="T17" s="59"/>
      <c r="U17" s="49"/>
      <c r="V17" s="49"/>
      <c r="W17" s="49"/>
    </row>
    <row r="18" spans="1:23" ht="25.5" x14ac:dyDescent="0.25">
      <c r="A18" s="9" t="s">
        <v>15</v>
      </c>
      <c r="B18" s="21" t="s">
        <v>26</v>
      </c>
      <c r="C18" s="22" t="s">
        <v>2</v>
      </c>
      <c r="D18" s="16" t="s">
        <v>94</v>
      </c>
      <c r="E18" s="35">
        <v>1.9750000000000001</v>
      </c>
      <c r="F18" s="10"/>
      <c r="G18" s="10"/>
      <c r="H18" s="38">
        <f>274.6193+1034.15535+3074.66658+788.49233+82.22711</f>
        <v>5254.1606700000002</v>
      </c>
      <c r="I18" s="38"/>
      <c r="J18" s="38"/>
      <c r="K18" s="38">
        <v>5254.1606700000002</v>
      </c>
      <c r="L18" s="38">
        <v>6143.5590000000002</v>
      </c>
      <c r="M18" s="38">
        <v>210.57</v>
      </c>
      <c r="N18" s="38">
        <v>245.96</v>
      </c>
      <c r="O18" s="45">
        <v>5029.5600000000004</v>
      </c>
      <c r="P18" s="38">
        <v>5881.04</v>
      </c>
      <c r="Q18" s="38">
        <v>1199.4511109986979</v>
      </c>
      <c r="R18" s="38">
        <v>3882.4500744373399</v>
      </c>
      <c r="S18" s="39">
        <v>172.25948456396236</v>
      </c>
      <c r="T18" s="59"/>
      <c r="U18" s="49"/>
      <c r="V18" s="49"/>
      <c r="W18" s="49"/>
    </row>
    <row r="19" spans="1:23" ht="25.5" x14ac:dyDescent="0.25">
      <c r="A19" s="9" t="s">
        <v>15</v>
      </c>
      <c r="B19" s="21" t="s">
        <v>27</v>
      </c>
      <c r="C19" s="22" t="s">
        <v>2</v>
      </c>
      <c r="D19" s="16"/>
      <c r="E19" s="10"/>
      <c r="F19" s="10"/>
      <c r="G19" s="38"/>
      <c r="H19" s="38">
        <v>0</v>
      </c>
      <c r="I19" s="38"/>
      <c r="J19" s="38"/>
      <c r="K19" s="38">
        <v>483.95652999999999</v>
      </c>
      <c r="L19" s="38">
        <v>568.03668279999999</v>
      </c>
      <c r="M19" s="38"/>
      <c r="N19" s="38"/>
      <c r="O19" s="45">
        <v>655.41415474576263</v>
      </c>
      <c r="P19" s="38">
        <v>770.35667999999987</v>
      </c>
      <c r="Q19" s="38">
        <v>110.48048090687237</v>
      </c>
      <c r="R19" s="38">
        <v>357.60936597375445</v>
      </c>
      <c r="S19" s="39">
        <v>15.866683119373135</v>
      </c>
      <c r="T19" s="59"/>
      <c r="U19" s="49"/>
      <c r="V19" s="49"/>
      <c r="W19" s="49"/>
    </row>
    <row r="20" spans="1:23" ht="25.5" x14ac:dyDescent="0.25">
      <c r="A20" s="9" t="s">
        <v>15</v>
      </c>
      <c r="B20" s="21" t="s">
        <v>28</v>
      </c>
      <c r="C20" s="22" t="s">
        <v>2</v>
      </c>
      <c r="D20" s="16" t="s">
        <v>95</v>
      </c>
      <c r="E20" s="10">
        <v>1</v>
      </c>
      <c r="F20" s="10">
        <v>0.4</v>
      </c>
      <c r="G20" s="38"/>
      <c r="H20" s="38">
        <v>4871.88508</v>
      </c>
      <c r="I20" s="38">
        <v>17.478000000000002</v>
      </c>
      <c r="J20" s="38">
        <v>17.478000000000002</v>
      </c>
      <c r="K20" s="38">
        <v>4854.40708</v>
      </c>
      <c r="L20" s="38">
        <v>5673.4959927999998</v>
      </c>
      <c r="M20" s="38">
        <v>17.478000000000002</v>
      </c>
      <c r="N20" s="38">
        <v>17.478000000000002</v>
      </c>
      <c r="O20" s="45">
        <v>5198.5741369491534</v>
      </c>
      <c r="P20" s="38">
        <v>6112.9131200000002</v>
      </c>
      <c r="Q20" s="38">
        <v>1112.1829610634995</v>
      </c>
      <c r="R20" s="38">
        <v>3599.9756725171037</v>
      </c>
      <c r="S20" s="39">
        <v>159.72644641939678</v>
      </c>
      <c r="T20" s="59"/>
      <c r="U20" s="49"/>
      <c r="V20" s="49"/>
      <c r="W20" s="49"/>
    </row>
    <row r="21" spans="1:23" ht="25.5" x14ac:dyDescent="0.25">
      <c r="A21" s="9" t="s">
        <v>15</v>
      </c>
      <c r="B21" s="21" t="s">
        <v>29</v>
      </c>
      <c r="C21" s="22" t="s">
        <v>2</v>
      </c>
      <c r="D21" s="16" t="s">
        <v>94</v>
      </c>
      <c r="E21" s="10">
        <v>7.181</v>
      </c>
      <c r="F21" s="10"/>
      <c r="G21" s="38"/>
      <c r="H21" s="38">
        <v>27661.231599999999</v>
      </c>
      <c r="I21" s="38"/>
      <c r="J21" s="38"/>
      <c r="K21" s="38">
        <v>27661.231599999999</v>
      </c>
      <c r="L21" s="38">
        <v>32399.653177599997</v>
      </c>
      <c r="M21" s="38"/>
      <c r="N21" s="38"/>
      <c r="O21" s="45">
        <v>27589.359280000001</v>
      </c>
      <c r="P21" s="38">
        <v>32314.843839999998</v>
      </c>
      <c r="Q21" s="38">
        <v>6314.6708024466052</v>
      </c>
      <c r="R21" s="38">
        <v>20439.677701071996</v>
      </c>
      <c r="S21" s="39">
        <v>906.88309648140057</v>
      </c>
      <c r="T21" s="59"/>
      <c r="U21" s="49"/>
      <c r="V21" s="49"/>
      <c r="W21" s="49"/>
    </row>
    <row r="22" spans="1:23" ht="25.5" x14ac:dyDescent="0.25">
      <c r="A22" s="9" t="s">
        <v>15</v>
      </c>
      <c r="B22" s="21" t="s">
        <v>30</v>
      </c>
      <c r="C22" s="22" t="s">
        <v>2</v>
      </c>
      <c r="D22" s="16" t="s">
        <v>95</v>
      </c>
      <c r="E22" s="10">
        <v>1</v>
      </c>
      <c r="F22" s="10"/>
      <c r="G22" s="38"/>
      <c r="H22" s="38">
        <v>4362.5941800000001</v>
      </c>
      <c r="I22" s="38"/>
      <c r="J22" s="38"/>
      <c r="K22" s="38">
        <v>4362.5941800000001</v>
      </c>
      <c r="L22" s="38">
        <v>5131.3059006000003</v>
      </c>
      <c r="M22" s="38"/>
      <c r="N22" s="38"/>
      <c r="O22" s="45">
        <v>4325.024357457627</v>
      </c>
      <c r="P22" s="38">
        <v>5086.9735099999998</v>
      </c>
      <c r="Q22" s="38">
        <v>995.91899918763875</v>
      </c>
      <c r="R22" s="38">
        <v>3223.646013642157</v>
      </c>
      <c r="S22" s="39">
        <v>143.02916717020435</v>
      </c>
      <c r="T22" s="59"/>
      <c r="U22" s="49"/>
      <c r="V22" s="49"/>
      <c r="W22" s="49"/>
    </row>
    <row r="23" spans="1:23" ht="25.5" x14ac:dyDescent="0.25">
      <c r="A23" s="9" t="s">
        <v>15</v>
      </c>
      <c r="B23" s="21" t="s">
        <v>110</v>
      </c>
      <c r="C23" s="22" t="s">
        <v>2</v>
      </c>
      <c r="D23" s="16" t="s">
        <v>95</v>
      </c>
      <c r="E23" s="10">
        <v>1</v>
      </c>
      <c r="F23" s="10"/>
      <c r="G23" s="38"/>
      <c r="H23" s="38">
        <v>4162.5127199999997</v>
      </c>
      <c r="I23" s="38"/>
      <c r="J23" s="38"/>
      <c r="K23" s="38">
        <v>4162.5127199999997</v>
      </c>
      <c r="L23" s="38">
        <v>4878.3544715999997</v>
      </c>
      <c r="M23" s="38"/>
      <c r="N23" s="38"/>
      <c r="O23" s="45">
        <v>4162.51</v>
      </c>
      <c r="P23" s="38">
        <v>4878.3500000000004</v>
      </c>
      <c r="Q23" s="38">
        <v>950.24321107222863</v>
      </c>
      <c r="R23" s="38">
        <v>3075.8000819968024</v>
      </c>
      <c r="S23" s="39">
        <v>136.46942693096889</v>
      </c>
      <c r="T23" s="59"/>
      <c r="U23" s="49"/>
      <c r="V23" s="49"/>
      <c r="W23" s="49"/>
    </row>
    <row r="24" spans="1:23" ht="25.5" x14ac:dyDescent="0.25">
      <c r="A24" s="9" t="s">
        <v>15</v>
      </c>
      <c r="B24" s="21" t="s">
        <v>31</v>
      </c>
      <c r="C24" s="22" t="s">
        <v>74</v>
      </c>
      <c r="D24" s="16" t="s">
        <v>94</v>
      </c>
      <c r="E24" s="10">
        <v>0.65800000000000003</v>
      </c>
      <c r="F24" s="10"/>
      <c r="G24" s="38"/>
      <c r="H24" s="38">
        <v>2783.2210500000001</v>
      </c>
      <c r="I24" s="38"/>
      <c r="J24" s="38"/>
      <c r="K24" s="38">
        <v>2783.2210500000001</v>
      </c>
      <c r="L24" s="38">
        <v>3266.7637602</v>
      </c>
      <c r="M24" s="38"/>
      <c r="N24" s="38"/>
      <c r="O24" s="45">
        <v>2518.7076684745762</v>
      </c>
      <c r="P24" s="38">
        <v>2954.6379699999998</v>
      </c>
      <c r="Q24" s="38">
        <v>635.37028847225247</v>
      </c>
      <c r="R24" s="38">
        <v>2056.6018916106104</v>
      </c>
      <c r="S24" s="39">
        <v>91.248869917137199</v>
      </c>
      <c r="T24" s="59"/>
      <c r="U24" s="49"/>
      <c r="V24" s="49"/>
      <c r="W24" s="49"/>
    </row>
    <row r="25" spans="1:23" ht="25.5" x14ac:dyDescent="0.25">
      <c r="A25" s="9" t="s">
        <v>15</v>
      </c>
      <c r="B25" s="21" t="s">
        <v>111</v>
      </c>
      <c r="C25" s="22" t="s">
        <v>75</v>
      </c>
      <c r="D25" s="16" t="s">
        <v>94</v>
      </c>
      <c r="E25" s="35">
        <v>0.58799999999999997</v>
      </c>
      <c r="F25" s="10"/>
      <c r="G25" s="38"/>
      <c r="H25" s="38">
        <v>2992.7190000000001</v>
      </c>
      <c r="I25" s="38"/>
      <c r="J25" s="38"/>
      <c r="K25" s="38">
        <v>2992.7190000000001</v>
      </c>
      <c r="L25" s="38">
        <v>3501.08</v>
      </c>
      <c r="M25" s="38"/>
      <c r="N25" s="38"/>
      <c r="O25" s="45">
        <v>2992.7190000000001</v>
      </c>
      <c r="P25" s="38">
        <v>3501.08</v>
      </c>
      <c r="Q25" s="38">
        <v>683.19572858006097</v>
      </c>
      <c r="R25" s="38">
        <v>2211.4059363973606</v>
      </c>
      <c r="S25" s="39">
        <v>98.117332988680118</v>
      </c>
      <c r="T25" s="59"/>
      <c r="U25" s="49"/>
      <c r="V25" s="49"/>
      <c r="W25" s="49"/>
    </row>
    <row r="26" spans="1:23" ht="25.5" x14ac:dyDescent="0.25">
      <c r="A26" s="9" t="s">
        <v>15</v>
      </c>
      <c r="B26" s="21" t="s">
        <v>32</v>
      </c>
      <c r="C26" s="22" t="s">
        <v>75</v>
      </c>
      <c r="D26" s="16" t="s">
        <v>95</v>
      </c>
      <c r="E26" s="10">
        <v>1</v>
      </c>
      <c r="F26" s="10">
        <v>0.4</v>
      </c>
      <c r="G26" s="38"/>
      <c r="H26" s="38">
        <v>2382.2491100000002</v>
      </c>
      <c r="I26" s="38"/>
      <c r="J26" s="38"/>
      <c r="K26" s="38">
        <v>2382.2491100000002</v>
      </c>
      <c r="L26" s="38">
        <v>2787.59</v>
      </c>
      <c r="M26" s="38"/>
      <c r="N26" s="38"/>
      <c r="O26" s="45">
        <v>2382.2491100000002</v>
      </c>
      <c r="P26" s="38">
        <v>2787.59</v>
      </c>
      <c r="Q26" s="38">
        <v>543.83402630763044</v>
      </c>
      <c r="R26" s="38">
        <v>1760.3122266163875</v>
      </c>
      <c r="S26" s="39">
        <v>78.102865720050431</v>
      </c>
      <c r="T26" s="59"/>
      <c r="U26" s="49"/>
      <c r="V26" s="49"/>
      <c r="W26" s="49"/>
    </row>
    <row r="27" spans="1:23" ht="25.5" x14ac:dyDescent="0.25">
      <c r="A27" s="9" t="s">
        <v>15</v>
      </c>
      <c r="B27" s="21" t="s">
        <v>33</v>
      </c>
      <c r="C27" s="22" t="s">
        <v>75</v>
      </c>
      <c r="D27" s="16" t="s">
        <v>94</v>
      </c>
      <c r="E27" s="35">
        <v>1.6379999999999999</v>
      </c>
      <c r="F27" s="10"/>
      <c r="G27" s="38"/>
      <c r="H27" s="38">
        <v>4464.2941600000004</v>
      </c>
      <c r="I27" s="38"/>
      <c r="J27" s="38"/>
      <c r="K27" s="38">
        <v>4464.2941600000004</v>
      </c>
      <c r="L27" s="38">
        <v>5221.66734</v>
      </c>
      <c r="M27" s="38"/>
      <c r="N27" s="38"/>
      <c r="O27" s="45">
        <v>4464.2941700000001</v>
      </c>
      <c r="P27" s="38">
        <v>5221.6673499999997</v>
      </c>
      <c r="Q27" s="38">
        <v>1019.1356782329945</v>
      </c>
      <c r="R27" s="38">
        <v>3298.7950517824261</v>
      </c>
      <c r="S27" s="39">
        <v>146.36343659474915</v>
      </c>
      <c r="T27" s="59"/>
      <c r="U27" s="49"/>
      <c r="V27" s="49"/>
      <c r="W27" s="49"/>
    </row>
    <row r="28" spans="1:23" ht="25.5" x14ac:dyDescent="0.25">
      <c r="A28" s="9" t="s">
        <v>15</v>
      </c>
      <c r="B28" s="21" t="s">
        <v>34</v>
      </c>
      <c r="C28" s="22" t="s">
        <v>75</v>
      </c>
      <c r="D28" s="16" t="s">
        <v>94</v>
      </c>
      <c r="E28" s="10">
        <v>2.0760000000000001</v>
      </c>
      <c r="F28" s="10"/>
      <c r="G28" s="38"/>
      <c r="H28" s="38">
        <v>1023.59863</v>
      </c>
      <c r="I28" s="38"/>
      <c r="J28" s="38"/>
      <c r="K28" s="38">
        <v>1023.59863</v>
      </c>
      <c r="L28" s="38">
        <v>1205.1600000000001</v>
      </c>
      <c r="M28" s="38"/>
      <c r="N28" s="38"/>
      <c r="O28" s="45">
        <v>555.48</v>
      </c>
      <c r="P28" s="38">
        <v>652.78</v>
      </c>
      <c r="Q28" s="38">
        <v>233.67319560295161</v>
      </c>
      <c r="R28" s="38">
        <v>756.36639738264034</v>
      </c>
      <c r="S28" s="39">
        <v>33.559037014408091</v>
      </c>
      <c r="T28" s="59"/>
      <c r="U28" s="49"/>
      <c r="V28" s="49"/>
      <c r="W28" s="49"/>
    </row>
    <row r="29" spans="1:23" ht="25.5" x14ac:dyDescent="0.25">
      <c r="A29" s="9" t="s">
        <v>15</v>
      </c>
      <c r="B29" s="21" t="s">
        <v>35</v>
      </c>
      <c r="C29" s="22" t="s">
        <v>75</v>
      </c>
      <c r="D29" s="16" t="s">
        <v>95</v>
      </c>
      <c r="E29" s="10">
        <v>1</v>
      </c>
      <c r="F29" s="10">
        <v>0.4</v>
      </c>
      <c r="G29" s="38"/>
      <c r="H29" s="38">
        <v>2317.636</v>
      </c>
      <c r="I29" s="38"/>
      <c r="J29" s="38"/>
      <c r="K29" s="38">
        <v>2317.636</v>
      </c>
      <c r="L29" s="38">
        <v>2718.32</v>
      </c>
      <c r="M29" s="38"/>
      <c r="N29" s="38"/>
      <c r="O29" s="45">
        <v>1145.48</v>
      </c>
      <c r="P29" s="38">
        <v>1335.88</v>
      </c>
      <c r="Q29" s="38">
        <v>529.08375850839343</v>
      </c>
      <c r="R29" s="38">
        <v>1712.5677393338372</v>
      </c>
      <c r="S29" s="39">
        <v>75.984502157769384</v>
      </c>
      <c r="T29" s="59"/>
      <c r="U29" s="49"/>
      <c r="V29" s="49"/>
      <c r="W29" s="49"/>
    </row>
    <row r="30" spans="1:23" ht="25.5" x14ac:dyDescent="0.25">
      <c r="A30" s="9" t="s">
        <v>15</v>
      </c>
      <c r="B30" s="21" t="s">
        <v>112</v>
      </c>
      <c r="C30" s="22" t="s">
        <v>76</v>
      </c>
      <c r="D30" s="16" t="s">
        <v>94</v>
      </c>
      <c r="E30" s="10">
        <v>1.748</v>
      </c>
      <c r="F30" s="10"/>
      <c r="G30" s="38"/>
      <c r="H30" s="38">
        <v>2445.8345599999998</v>
      </c>
      <c r="I30" s="38"/>
      <c r="J30" s="38"/>
      <c r="K30" s="38">
        <v>2445.8345599999998</v>
      </c>
      <c r="L30" s="38">
        <v>2868.46</v>
      </c>
      <c r="M30" s="38"/>
      <c r="N30" s="38"/>
      <c r="O30" s="45">
        <v>2445.8345599999998</v>
      </c>
      <c r="P30" s="38">
        <v>2868.46</v>
      </c>
      <c r="Q30" s="38">
        <v>558.34968988826245</v>
      </c>
      <c r="R30" s="38">
        <v>1807.2973339145153</v>
      </c>
      <c r="S30" s="39">
        <v>80.187536536205243</v>
      </c>
      <c r="T30" s="59"/>
      <c r="U30" s="49"/>
      <c r="V30" s="49"/>
      <c r="W30" s="49"/>
    </row>
    <row r="31" spans="1:23" ht="25.5" x14ac:dyDescent="0.25">
      <c r="A31" s="9" t="s">
        <v>15</v>
      </c>
      <c r="B31" s="21" t="s">
        <v>36</v>
      </c>
      <c r="C31" s="22" t="s">
        <v>76</v>
      </c>
      <c r="D31" s="16" t="s">
        <v>94</v>
      </c>
      <c r="E31" s="10">
        <v>2.14</v>
      </c>
      <c r="F31" s="10"/>
      <c r="G31" s="38"/>
      <c r="H31" s="38">
        <v>1355.63004</v>
      </c>
      <c r="I31" s="38"/>
      <c r="J31" s="38"/>
      <c r="K31" s="38">
        <v>1355.63004</v>
      </c>
      <c r="L31" s="38">
        <v>1590.08</v>
      </c>
      <c r="M31" s="38"/>
      <c r="N31" s="38"/>
      <c r="O31" s="45">
        <v>1355.63004</v>
      </c>
      <c r="P31" s="38">
        <v>1590.08</v>
      </c>
      <c r="Q31" s="38">
        <v>309.47130549976924</v>
      </c>
      <c r="R31" s="38">
        <v>1001.7139356962955</v>
      </c>
      <c r="S31" s="39">
        <v>44.444802363257395</v>
      </c>
      <c r="T31" s="59"/>
      <c r="U31" s="49"/>
      <c r="V31" s="49"/>
      <c r="W31" s="49"/>
    </row>
    <row r="32" spans="1:23" ht="25.5" x14ac:dyDescent="0.25">
      <c r="A32" s="9" t="s">
        <v>15</v>
      </c>
      <c r="B32" s="21" t="s">
        <v>37</v>
      </c>
      <c r="C32" s="22" t="s">
        <v>76</v>
      </c>
      <c r="D32" s="16" t="s">
        <v>95</v>
      </c>
      <c r="E32" s="10">
        <v>1</v>
      </c>
      <c r="F32" s="10">
        <v>0.4</v>
      </c>
      <c r="G32" s="38"/>
      <c r="H32" s="38">
        <v>3062.5529099999999</v>
      </c>
      <c r="I32" s="38"/>
      <c r="J32" s="38"/>
      <c r="K32" s="38">
        <v>3062.5529099999999</v>
      </c>
      <c r="L32" s="38">
        <v>3580.94</v>
      </c>
      <c r="M32" s="38"/>
      <c r="N32" s="38"/>
      <c r="O32" s="45">
        <v>2891.78</v>
      </c>
      <c r="P32" s="38">
        <v>3379.42</v>
      </c>
      <c r="Q32" s="38">
        <v>699.13783020872029</v>
      </c>
      <c r="R32" s="38">
        <v>2263.0082177136383</v>
      </c>
      <c r="S32" s="39">
        <v>100.40686207764156</v>
      </c>
      <c r="T32" s="59"/>
      <c r="U32" s="49"/>
      <c r="V32" s="49"/>
      <c r="W32" s="49"/>
    </row>
    <row r="33" spans="1:23" ht="30" x14ac:dyDescent="0.25">
      <c r="A33" s="9" t="s">
        <v>15</v>
      </c>
      <c r="B33" s="21" t="s">
        <v>38</v>
      </c>
      <c r="C33" s="22" t="s">
        <v>77</v>
      </c>
      <c r="D33" s="16" t="s">
        <v>95</v>
      </c>
      <c r="E33" s="10">
        <v>1</v>
      </c>
      <c r="F33" s="35">
        <v>0.25</v>
      </c>
      <c r="G33" s="38"/>
      <c r="H33" s="38">
        <v>3256.4610400000001</v>
      </c>
      <c r="I33" s="38"/>
      <c r="J33" s="38"/>
      <c r="K33" s="38">
        <v>3256.4610400000001</v>
      </c>
      <c r="L33" s="38">
        <v>3804.9587769999994</v>
      </c>
      <c r="M33" s="38"/>
      <c r="N33" s="38"/>
      <c r="O33" s="45">
        <v>3256.4610425423725</v>
      </c>
      <c r="P33" s="38">
        <v>3804.9587799999995</v>
      </c>
      <c r="Q33" s="38">
        <v>743.40433434088857</v>
      </c>
      <c r="R33" s="38">
        <v>2406.2925005719194</v>
      </c>
      <c r="S33" s="39">
        <v>106.76420762956468</v>
      </c>
      <c r="T33" s="59"/>
      <c r="U33" s="49"/>
      <c r="V33" s="49"/>
      <c r="W33" s="49"/>
    </row>
    <row r="34" spans="1:23" ht="30" x14ac:dyDescent="0.25">
      <c r="A34" s="9" t="s">
        <v>15</v>
      </c>
      <c r="B34" s="21" t="s">
        <v>39</v>
      </c>
      <c r="C34" s="22" t="s">
        <v>13</v>
      </c>
      <c r="D34" s="16" t="s">
        <v>94</v>
      </c>
      <c r="E34" s="35">
        <v>0.93200000000000005</v>
      </c>
      <c r="F34" s="10"/>
      <c r="G34" s="38"/>
      <c r="H34" s="38">
        <v>5438.2190099999998</v>
      </c>
      <c r="I34" s="38"/>
      <c r="J34" s="38"/>
      <c r="K34" s="38">
        <v>5438.2190100000007</v>
      </c>
      <c r="L34" s="38">
        <v>6360.8197848000009</v>
      </c>
      <c r="M34" s="38"/>
      <c r="N34" s="38"/>
      <c r="O34" s="45">
        <v>5438.2190059322047</v>
      </c>
      <c r="P34" s="38">
        <v>6360.8197800000007</v>
      </c>
      <c r="Q34" s="38">
        <v>1241.4690448588085</v>
      </c>
      <c r="R34" s="38">
        <v>4018.4560599643869</v>
      </c>
      <c r="S34" s="39">
        <v>178.29390110900886</v>
      </c>
      <c r="T34" s="59"/>
      <c r="U34" s="49"/>
      <c r="V34" s="49"/>
      <c r="W34" s="49"/>
    </row>
    <row r="35" spans="1:23" ht="38.25" x14ac:dyDescent="0.25">
      <c r="A35" s="9" t="s">
        <v>15</v>
      </c>
      <c r="B35" s="21" t="s">
        <v>40</v>
      </c>
      <c r="C35" s="22" t="s">
        <v>13</v>
      </c>
      <c r="D35" s="16" t="s">
        <v>94</v>
      </c>
      <c r="E35" s="10">
        <v>7.9160000000000004</v>
      </c>
      <c r="F35" s="10"/>
      <c r="G35" s="10"/>
      <c r="H35" s="38">
        <v>5760.31</v>
      </c>
      <c r="I35" s="38"/>
      <c r="J35" s="38"/>
      <c r="K35" s="38">
        <v>5760.31</v>
      </c>
      <c r="L35" s="38">
        <v>6797.165</v>
      </c>
      <c r="M35" s="38"/>
      <c r="N35" s="38"/>
      <c r="O35" s="38">
        <v>5361.06</v>
      </c>
      <c r="P35" s="38">
        <v>6262.36</v>
      </c>
      <c r="Q35" s="38">
        <v>1314.9977413176734</v>
      </c>
      <c r="R35" s="38">
        <v>4256.4578346280578</v>
      </c>
      <c r="S35" s="39">
        <v>188.85374405426955</v>
      </c>
      <c r="T35" s="59"/>
      <c r="U35" s="49"/>
      <c r="V35" s="49"/>
      <c r="W35" s="49"/>
    </row>
    <row r="36" spans="1:23" ht="25.5" x14ac:dyDescent="0.25">
      <c r="A36" s="9" t="s">
        <v>15</v>
      </c>
      <c r="B36" s="21" t="s">
        <v>41</v>
      </c>
      <c r="C36" s="22" t="s">
        <v>78</v>
      </c>
      <c r="D36" s="16" t="s">
        <v>95</v>
      </c>
      <c r="E36" s="10">
        <v>1</v>
      </c>
      <c r="F36" s="10">
        <v>0.25</v>
      </c>
      <c r="G36" s="38"/>
      <c r="H36" s="38">
        <v>2246.13229</v>
      </c>
      <c r="I36" s="38"/>
      <c r="J36" s="38"/>
      <c r="K36" s="38">
        <v>2246.13229</v>
      </c>
      <c r="L36" s="38">
        <v>2619.83</v>
      </c>
      <c r="M36" s="38"/>
      <c r="N36" s="38"/>
      <c r="O36" s="45">
        <v>2246.13229</v>
      </c>
      <c r="P36" s="38">
        <v>2619.83</v>
      </c>
      <c r="Q36" s="38">
        <v>512.76046711230708</v>
      </c>
      <c r="R36" s="38">
        <v>1659.7316017750247</v>
      </c>
      <c r="S36" s="39">
        <v>73.640228400803835</v>
      </c>
      <c r="T36" s="59"/>
      <c r="U36" s="49"/>
      <c r="V36" s="49"/>
      <c r="W36" s="49"/>
    </row>
    <row r="37" spans="1:23" ht="38.25" x14ac:dyDescent="0.25">
      <c r="A37" s="9" t="s">
        <v>15</v>
      </c>
      <c r="B37" s="21" t="s">
        <v>42</v>
      </c>
      <c r="C37" s="22" t="s">
        <v>78</v>
      </c>
      <c r="D37" s="16" t="s">
        <v>94</v>
      </c>
      <c r="E37" s="10">
        <v>2.5179999999999998</v>
      </c>
      <c r="F37" s="10"/>
      <c r="G37" s="38"/>
      <c r="H37" s="38">
        <v>3683.1900700000001</v>
      </c>
      <c r="I37" s="38"/>
      <c r="J37" s="38"/>
      <c r="K37" s="38">
        <v>3683.1900700000001</v>
      </c>
      <c r="L37" s="38">
        <v>4310</v>
      </c>
      <c r="M37" s="38"/>
      <c r="N37" s="38"/>
      <c r="O37" s="45">
        <v>3683.1900700000001</v>
      </c>
      <c r="P37" s="38">
        <v>4310</v>
      </c>
      <c r="Q37" s="38">
        <v>840.82058400972608</v>
      </c>
      <c r="R37" s="38">
        <v>2721.6148361886439</v>
      </c>
      <c r="S37" s="39">
        <v>120.75466776773237</v>
      </c>
      <c r="T37" s="59"/>
      <c r="U37" s="49"/>
      <c r="V37" s="49"/>
      <c r="W37" s="49"/>
    </row>
    <row r="38" spans="1:23" ht="25.5" x14ac:dyDescent="0.25">
      <c r="A38" s="9" t="s">
        <v>15</v>
      </c>
      <c r="B38" s="21" t="s">
        <v>43</v>
      </c>
      <c r="C38" s="22" t="s">
        <v>78</v>
      </c>
      <c r="D38" s="16" t="s">
        <v>94</v>
      </c>
      <c r="E38" s="10">
        <v>0.80400000000000005</v>
      </c>
      <c r="F38" s="10"/>
      <c r="G38" s="38"/>
      <c r="H38" s="38">
        <v>1434.8691100000001</v>
      </c>
      <c r="I38" s="38"/>
      <c r="J38" s="38"/>
      <c r="K38" s="38">
        <v>1434.8691100000001</v>
      </c>
      <c r="L38" s="38">
        <v>1679.39</v>
      </c>
      <c r="M38" s="38"/>
      <c r="N38" s="38"/>
      <c r="O38" s="45">
        <v>1434.8691100000001</v>
      </c>
      <c r="P38" s="38">
        <v>1679.39</v>
      </c>
      <c r="Q38" s="38">
        <v>327.56047538807343</v>
      </c>
      <c r="R38" s="38">
        <v>1060.2659669840739</v>
      </c>
      <c r="S38" s="39">
        <v>47.042683221073048</v>
      </c>
      <c r="T38" s="59"/>
      <c r="U38" s="49"/>
      <c r="V38" s="49"/>
      <c r="W38" s="49"/>
    </row>
    <row r="39" spans="1:23" ht="38.25" x14ac:dyDescent="0.25">
      <c r="A39" s="9" t="s">
        <v>15</v>
      </c>
      <c r="B39" s="21" t="s">
        <v>44</v>
      </c>
      <c r="C39" s="22" t="s">
        <v>78</v>
      </c>
      <c r="D39" s="16" t="s">
        <v>94</v>
      </c>
      <c r="E39" s="10">
        <v>2.65</v>
      </c>
      <c r="F39" s="10"/>
      <c r="G39" s="38"/>
      <c r="H39" s="38">
        <v>4133.6764700000003</v>
      </c>
      <c r="I39" s="38"/>
      <c r="J39" s="38"/>
      <c r="K39" s="38">
        <v>4133.6764700000003</v>
      </c>
      <c r="L39" s="38">
        <v>4848.55</v>
      </c>
      <c r="M39" s="38"/>
      <c r="N39" s="38"/>
      <c r="O39" s="45">
        <v>3514.01</v>
      </c>
      <c r="P39" s="38">
        <v>4117.3500000000004</v>
      </c>
      <c r="Q39" s="38">
        <v>943.66030006666631</v>
      </c>
      <c r="R39" s="38">
        <v>3054.4921494856726</v>
      </c>
      <c r="S39" s="39">
        <v>135.52402044766131</v>
      </c>
      <c r="T39" s="59"/>
      <c r="U39" s="49"/>
      <c r="V39" s="49"/>
      <c r="W39" s="49"/>
    </row>
    <row r="40" spans="1:23" ht="38.25" x14ac:dyDescent="0.25">
      <c r="A40" s="9" t="s">
        <v>15</v>
      </c>
      <c r="B40" s="21" t="s">
        <v>45</v>
      </c>
      <c r="C40" s="22" t="s">
        <v>78</v>
      </c>
      <c r="D40" s="16" t="s">
        <v>94</v>
      </c>
      <c r="E40" s="10">
        <v>2.3540000000000001</v>
      </c>
      <c r="F40" s="10"/>
      <c r="G40" s="38"/>
      <c r="H40" s="38">
        <v>2775.4482699999999</v>
      </c>
      <c r="I40" s="38"/>
      <c r="J40" s="38"/>
      <c r="K40" s="38">
        <v>2775.4482699999999</v>
      </c>
      <c r="L40" s="38">
        <v>3248</v>
      </c>
      <c r="M40" s="38"/>
      <c r="N40" s="38"/>
      <c r="O40" s="45">
        <v>2675.24</v>
      </c>
      <c r="P40" s="38">
        <v>3129.76</v>
      </c>
      <c r="Q40" s="38">
        <v>633.59587193037123</v>
      </c>
      <c r="R40" s="38">
        <v>2050.8583614475733</v>
      </c>
      <c r="S40" s="39">
        <v>90.994036622054864</v>
      </c>
      <c r="T40" s="59"/>
      <c r="U40" s="49"/>
      <c r="V40" s="49"/>
      <c r="W40" s="49"/>
    </row>
    <row r="41" spans="1:23" ht="51" x14ac:dyDescent="0.25">
      <c r="A41" s="9" t="s">
        <v>15</v>
      </c>
      <c r="B41" s="21" t="s">
        <v>46</v>
      </c>
      <c r="C41" s="22" t="s">
        <v>78</v>
      </c>
      <c r="D41" s="16" t="s">
        <v>95</v>
      </c>
      <c r="E41" s="10">
        <v>2</v>
      </c>
      <c r="F41" s="10"/>
      <c r="G41" s="38"/>
      <c r="H41" s="38">
        <v>1897.8445099999999</v>
      </c>
      <c r="I41" s="38"/>
      <c r="J41" s="38"/>
      <c r="K41" s="38">
        <v>1897.8445099999999</v>
      </c>
      <c r="L41" s="38">
        <v>2225.89</v>
      </c>
      <c r="M41" s="38"/>
      <c r="N41" s="38"/>
      <c r="O41" s="45">
        <v>1768.57</v>
      </c>
      <c r="P41" s="38">
        <v>2073.35</v>
      </c>
      <c r="Q41" s="38">
        <v>433.25125533747325</v>
      </c>
      <c r="R41" s="38">
        <v>1402.3717624760031</v>
      </c>
      <c r="S41" s="39">
        <v>62.221492186523619</v>
      </c>
      <c r="T41" s="59"/>
      <c r="U41" s="49"/>
      <c r="V41" s="49"/>
      <c r="W41" s="49"/>
    </row>
    <row r="42" spans="1:23" ht="25.5" x14ac:dyDescent="0.25">
      <c r="A42" s="9" t="s">
        <v>15</v>
      </c>
      <c r="B42" s="21" t="s">
        <v>47</v>
      </c>
      <c r="C42" s="22" t="s">
        <v>14</v>
      </c>
      <c r="D42" s="16" t="s">
        <v>95</v>
      </c>
      <c r="E42" s="10">
        <v>1</v>
      </c>
      <c r="F42" s="10">
        <v>0.8</v>
      </c>
      <c r="G42" s="38"/>
      <c r="H42" s="38">
        <v>15097.02543</v>
      </c>
      <c r="I42" s="38"/>
      <c r="J42" s="38"/>
      <c r="K42" s="38">
        <v>15097.02543</v>
      </c>
      <c r="L42" s="38">
        <v>17656.52</v>
      </c>
      <c r="M42" s="38"/>
      <c r="N42" s="38"/>
      <c r="O42" s="45">
        <v>15097.02543</v>
      </c>
      <c r="P42" s="38">
        <v>17656.52</v>
      </c>
      <c r="Q42" s="38">
        <v>3446.4389406908181</v>
      </c>
      <c r="R42" s="38">
        <v>11155.62526820098</v>
      </c>
      <c r="S42" s="39">
        <v>494.96122856583133</v>
      </c>
      <c r="T42" s="59"/>
      <c r="U42" s="49"/>
      <c r="V42" s="49"/>
      <c r="W42" s="49"/>
    </row>
    <row r="43" spans="1:23" ht="25.5" x14ac:dyDescent="0.25">
      <c r="A43" s="9" t="s">
        <v>15</v>
      </c>
      <c r="B43" s="21" t="s">
        <v>48</v>
      </c>
      <c r="C43" s="22" t="s">
        <v>14</v>
      </c>
      <c r="D43" s="16" t="s">
        <v>95</v>
      </c>
      <c r="E43" s="10">
        <v>1</v>
      </c>
      <c r="F43" s="10">
        <v>0.4</v>
      </c>
      <c r="G43" s="38"/>
      <c r="H43" s="38">
        <v>3993.4067500000001</v>
      </c>
      <c r="I43" s="38"/>
      <c r="J43" s="38"/>
      <c r="K43" s="38">
        <v>3993.4067500000001</v>
      </c>
      <c r="L43" s="38">
        <v>4664.8967089999996</v>
      </c>
      <c r="M43" s="38"/>
      <c r="N43" s="38"/>
      <c r="O43" s="45">
        <v>3993.4067500000001</v>
      </c>
      <c r="P43" s="38">
        <v>4664.89671</v>
      </c>
      <c r="Q43" s="38">
        <v>911.63869268966926</v>
      </c>
      <c r="R43" s="38">
        <v>2950.8428295555664</v>
      </c>
      <c r="S43" s="39">
        <v>130.92522894120475</v>
      </c>
      <c r="T43" s="59"/>
      <c r="U43" s="49"/>
      <c r="V43" s="49"/>
      <c r="W43" s="49"/>
    </row>
    <row r="44" spans="1:23" ht="25.5" x14ac:dyDescent="0.25">
      <c r="A44" s="9" t="s">
        <v>15</v>
      </c>
      <c r="B44" s="21" t="s">
        <v>49</v>
      </c>
      <c r="C44" s="22" t="s">
        <v>79</v>
      </c>
      <c r="D44" s="16" t="s">
        <v>95</v>
      </c>
      <c r="E44" s="10">
        <v>1</v>
      </c>
      <c r="F44" s="10">
        <v>0.4</v>
      </c>
      <c r="G44" s="38"/>
      <c r="H44" s="38">
        <v>4379.9016600000004</v>
      </c>
      <c r="I44" s="38"/>
      <c r="J44" s="38"/>
      <c r="K44" s="38">
        <v>4379.9016600000004</v>
      </c>
      <c r="L44" s="38">
        <v>5124.6400000000003</v>
      </c>
      <c r="M44" s="38"/>
      <c r="N44" s="38"/>
      <c r="O44" s="45">
        <v>4379.9016600000004</v>
      </c>
      <c r="P44" s="38">
        <v>5124.6400000000003</v>
      </c>
      <c r="Q44" s="38">
        <v>999.87005371475539</v>
      </c>
      <c r="R44" s="38">
        <v>3236.4350067092755</v>
      </c>
      <c r="S44" s="39">
        <v>143.59659889800332</v>
      </c>
      <c r="T44" s="59"/>
      <c r="U44" s="49"/>
      <c r="V44" s="49"/>
      <c r="W44" s="49"/>
    </row>
    <row r="45" spans="1:23" ht="38.25" x14ac:dyDescent="0.25">
      <c r="A45" s="9" t="s">
        <v>15</v>
      </c>
      <c r="B45" s="21" t="s">
        <v>50</v>
      </c>
      <c r="C45" s="22" t="s">
        <v>79</v>
      </c>
      <c r="D45" s="16" t="s">
        <v>95</v>
      </c>
      <c r="E45" s="10">
        <v>1</v>
      </c>
      <c r="F45" s="10"/>
      <c r="G45" s="38"/>
      <c r="H45" s="38">
        <v>3580.40452</v>
      </c>
      <c r="I45" s="38"/>
      <c r="J45" s="38"/>
      <c r="K45" s="38">
        <v>3580.40452</v>
      </c>
      <c r="L45" s="38">
        <v>4190.3500000000004</v>
      </c>
      <c r="M45" s="38"/>
      <c r="N45" s="38"/>
      <c r="O45" s="45">
        <v>3156.48</v>
      </c>
      <c r="P45" s="38">
        <v>3690.12</v>
      </c>
      <c r="Q45" s="38">
        <v>817.35608198269279</v>
      </c>
      <c r="R45" s="38">
        <v>2645.6636308363577</v>
      </c>
      <c r="S45" s="39">
        <v>117.38480718094979</v>
      </c>
      <c r="T45" s="59"/>
      <c r="U45" s="49"/>
      <c r="V45" s="49"/>
      <c r="W45" s="49"/>
    </row>
    <row r="46" spans="1:23" ht="25.5" x14ac:dyDescent="0.25">
      <c r="A46" s="9" t="s">
        <v>15</v>
      </c>
      <c r="B46" s="21" t="s">
        <v>51</v>
      </c>
      <c r="C46" s="22" t="s">
        <v>79</v>
      </c>
      <c r="D46" s="16" t="s">
        <v>94</v>
      </c>
      <c r="E46" s="10">
        <v>0.32700000000000001</v>
      </c>
      <c r="F46" s="10"/>
      <c r="G46" s="38"/>
      <c r="H46" s="38">
        <v>838.00266999999997</v>
      </c>
      <c r="I46" s="38"/>
      <c r="J46" s="38"/>
      <c r="K46" s="38">
        <v>838.00266999999997</v>
      </c>
      <c r="L46" s="38">
        <v>980.17088999999999</v>
      </c>
      <c r="M46" s="38"/>
      <c r="N46" s="38"/>
      <c r="O46" s="45">
        <v>838.00266999999997</v>
      </c>
      <c r="P46" s="38">
        <v>980.17088999999999</v>
      </c>
      <c r="Q46" s="38">
        <v>191.30424391162796</v>
      </c>
      <c r="R46" s="38">
        <v>619.22421781448099</v>
      </c>
      <c r="S46" s="39">
        <v>27.474208951857236</v>
      </c>
      <c r="T46" s="59"/>
      <c r="U46" s="49"/>
      <c r="V46" s="49"/>
      <c r="W46" s="49"/>
    </row>
    <row r="47" spans="1:23" ht="25.5" x14ac:dyDescent="0.25">
      <c r="A47" s="9" t="s">
        <v>15</v>
      </c>
      <c r="B47" s="21" t="s">
        <v>52</v>
      </c>
      <c r="C47" s="22" t="s">
        <v>79</v>
      </c>
      <c r="D47" s="16" t="s">
        <v>94</v>
      </c>
      <c r="E47" s="10">
        <v>0.41199999999999998</v>
      </c>
      <c r="F47" s="10"/>
      <c r="G47" s="38"/>
      <c r="H47" s="38">
        <v>1535.5223900000001</v>
      </c>
      <c r="I47" s="38"/>
      <c r="J47" s="38"/>
      <c r="K47" s="38">
        <v>1535.5223900000001</v>
      </c>
      <c r="L47" s="38">
        <v>1796.0257200000001</v>
      </c>
      <c r="M47" s="38"/>
      <c r="N47" s="38"/>
      <c r="O47" s="45">
        <v>1535.5223900000001</v>
      </c>
      <c r="P47" s="38">
        <v>1796.0257200000001</v>
      </c>
      <c r="Q47" s="38">
        <v>350.53820287630089</v>
      </c>
      <c r="R47" s="38">
        <v>1134.6415534327712</v>
      </c>
      <c r="S47" s="39">
        <v>50.342635555334937</v>
      </c>
      <c r="T47" s="59"/>
      <c r="U47" s="49"/>
      <c r="V47" s="49"/>
      <c r="W47" s="49"/>
    </row>
    <row r="48" spans="1:23" x14ac:dyDescent="0.25">
      <c r="A48" s="9" t="s">
        <v>15</v>
      </c>
      <c r="B48" s="21" t="s">
        <v>53</v>
      </c>
      <c r="C48" s="22" t="s">
        <v>80</v>
      </c>
      <c r="D48" s="16" t="s">
        <v>95</v>
      </c>
      <c r="E48" s="10">
        <v>1</v>
      </c>
      <c r="F48" s="10"/>
      <c r="G48" s="38"/>
      <c r="H48" s="38">
        <v>6519.0862999999999</v>
      </c>
      <c r="I48" s="38"/>
      <c r="J48" s="38"/>
      <c r="K48" s="38">
        <v>6519.0862999999999</v>
      </c>
      <c r="L48" s="38">
        <v>7626.1009560000002</v>
      </c>
      <c r="M48" s="38"/>
      <c r="N48" s="38"/>
      <c r="O48" s="45">
        <v>6519.0862999999999</v>
      </c>
      <c r="P48" s="38">
        <v>7626.1009599999998</v>
      </c>
      <c r="Q48" s="38">
        <v>1488.2158732507739</v>
      </c>
      <c r="R48" s="38">
        <v>4817.1399191672181</v>
      </c>
      <c r="S48" s="39">
        <v>213.73051131082229</v>
      </c>
      <c r="T48" s="59"/>
      <c r="U48" s="49"/>
      <c r="V48" s="49"/>
      <c r="W48" s="49"/>
    </row>
    <row r="49" spans="1:23" ht="25.5" x14ac:dyDescent="0.25">
      <c r="A49" s="9" t="s">
        <v>15</v>
      </c>
      <c r="B49" s="21" t="s">
        <v>55</v>
      </c>
      <c r="C49" s="22" t="s">
        <v>81</v>
      </c>
      <c r="D49" s="16" t="s">
        <v>95</v>
      </c>
      <c r="E49" s="10">
        <v>1</v>
      </c>
      <c r="F49" s="35">
        <v>0.25</v>
      </c>
      <c r="G49" s="38"/>
      <c r="H49" s="38">
        <v>1073.57619</v>
      </c>
      <c r="I49" s="38"/>
      <c r="J49" s="38"/>
      <c r="K49" s="38">
        <v>1073.57619</v>
      </c>
      <c r="L49" s="38">
        <v>1249.5375799999999</v>
      </c>
      <c r="M49" s="38"/>
      <c r="N49" s="38"/>
      <c r="O49" s="45">
        <v>1073.57619</v>
      </c>
      <c r="P49" s="38">
        <v>1249.5375799999999</v>
      </c>
      <c r="Q49" s="38">
        <v>245.08237077391391</v>
      </c>
      <c r="R49" s="38">
        <v>793.29625020080925</v>
      </c>
      <c r="S49" s="39">
        <v>35.197568686293835</v>
      </c>
      <c r="T49" s="59"/>
      <c r="U49" s="49"/>
      <c r="V49" s="49"/>
      <c r="W49" s="49"/>
    </row>
    <row r="50" spans="1:23" ht="25.5" x14ac:dyDescent="0.25">
      <c r="A50" s="9" t="s">
        <v>15</v>
      </c>
      <c r="B50" s="21" t="s">
        <v>56</v>
      </c>
      <c r="C50" s="22" t="s">
        <v>81</v>
      </c>
      <c r="D50" s="16" t="s">
        <v>95</v>
      </c>
      <c r="E50" s="10">
        <v>1</v>
      </c>
      <c r="F50" s="10">
        <v>0.8</v>
      </c>
      <c r="G50" s="38"/>
      <c r="H50" s="38">
        <v>6249.6884899999995</v>
      </c>
      <c r="I50" s="38"/>
      <c r="J50" s="38"/>
      <c r="K50" s="38">
        <v>6249.6884899999995</v>
      </c>
      <c r="L50" s="38">
        <v>7303.7690400000001</v>
      </c>
      <c r="M50" s="38"/>
      <c r="N50" s="38"/>
      <c r="O50" s="45">
        <v>6249.6884899999995</v>
      </c>
      <c r="P50" s="38">
        <v>7303.7690400000001</v>
      </c>
      <c r="Q50" s="38">
        <v>1426.7161356910128</v>
      </c>
      <c r="R50" s="38">
        <v>4618.0741477678612</v>
      </c>
      <c r="S50" s="39">
        <v>204.89821043943175</v>
      </c>
      <c r="T50" s="59"/>
      <c r="U50" s="49"/>
      <c r="V50" s="49"/>
      <c r="W50" s="49"/>
    </row>
    <row r="51" spans="1:23" ht="25.5" x14ac:dyDescent="0.25">
      <c r="A51" s="9" t="s">
        <v>15</v>
      </c>
      <c r="B51" s="21" t="s">
        <v>57</v>
      </c>
      <c r="C51" s="22" t="s">
        <v>81</v>
      </c>
      <c r="D51" s="16" t="s">
        <v>94</v>
      </c>
      <c r="E51" s="10">
        <v>5.4279999999999999</v>
      </c>
      <c r="F51" s="10"/>
      <c r="G51" s="38"/>
      <c r="H51" s="38">
        <v>3101.7602099999999</v>
      </c>
      <c r="I51" s="38"/>
      <c r="J51" s="38"/>
      <c r="K51" s="38">
        <v>3101.7602099999999</v>
      </c>
      <c r="L51" s="38">
        <v>3628.4742070000002</v>
      </c>
      <c r="M51" s="38"/>
      <c r="N51" s="38"/>
      <c r="O51" s="45">
        <v>3101.7602099999999</v>
      </c>
      <c r="P51" s="38">
        <v>3628.4742099999999</v>
      </c>
      <c r="Q51" s="38">
        <v>708.08830697446115</v>
      </c>
      <c r="R51" s="38">
        <v>2291.9796187709658</v>
      </c>
      <c r="S51" s="39">
        <v>101.69228713592884</v>
      </c>
      <c r="T51" s="59"/>
      <c r="U51" s="49"/>
      <c r="V51" s="49"/>
      <c r="W51" s="49"/>
    </row>
    <row r="52" spans="1:23" ht="25.5" x14ac:dyDescent="0.25">
      <c r="A52" s="9" t="s">
        <v>15</v>
      </c>
      <c r="B52" s="21" t="s">
        <v>58</v>
      </c>
      <c r="C52" s="22" t="s">
        <v>81</v>
      </c>
      <c r="D52" s="16" t="s">
        <v>94</v>
      </c>
      <c r="E52" s="10">
        <v>3.6589999999999998</v>
      </c>
      <c r="F52" s="10"/>
      <c r="G52" s="38"/>
      <c r="H52" s="38">
        <v>2756.33527</v>
      </c>
      <c r="I52" s="38"/>
      <c r="J52" s="38"/>
      <c r="K52" s="38">
        <v>2756.33527</v>
      </c>
      <c r="L52" s="38">
        <v>3177.55</v>
      </c>
      <c r="M52" s="38"/>
      <c r="N52" s="38"/>
      <c r="O52" s="45">
        <v>2737.18</v>
      </c>
      <c r="P52" s="38">
        <v>3154.95</v>
      </c>
      <c r="Q52" s="38">
        <v>629.23264238251704</v>
      </c>
      <c r="R52" s="38">
        <v>2036.7352173464778</v>
      </c>
      <c r="S52" s="39">
        <v>90.367410271005156</v>
      </c>
      <c r="T52" s="59"/>
      <c r="U52" s="49"/>
      <c r="V52" s="49"/>
      <c r="W52" s="49"/>
    </row>
    <row r="53" spans="1:23" ht="25.5" x14ac:dyDescent="0.25">
      <c r="A53" s="9" t="s">
        <v>15</v>
      </c>
      <c r="B53" s="21" t="s">
        <v>59</v>
      </c>
      <c r="C53" s="22" t="s">
        <v>81</v>
      </c>
      <c r="D53" s="16" t="s">
        <v>94</v>
      </c>
      <c r="E53" s="10">
        <v>0.89</v>
      </c>
      <c r="F53" s="10"/>
      <c r="G53" s="38"/>
      <c r="H53" s="38">
        <v>565.26445000000001</v>
      </c>
      <c r="I53" s="38"/>
      <c r="J53" s="38"/>
      <c r="K53" s="38">
        <v>565.26445000000001</v>
      </c>
      <c r="L53" s="38">
        <v>663.31</v>
      </c>
      <c r="M53" s="38"/>
      <c r="N53" s="38"/>
      <c r="O53" s="45">
        <v>565.26445000000001</v>
      </c>
      <c r="P53" s="38">
        <v>663.31</v>
      </c>
      <c r="Q53" s="38">
        <v>129.04193745574361</v>
      </c>
      <c r="R53" s="38">
        <v>417.69012099496416</v>
      </c>
      <c r="S53" s="39">
        <v>18.532391549292242</v>
      </c>
      <c r="T53" s="59"/>
      <c r="U53" s="49"/>
      <c r="V53" s="49"/>
      <c r="W53" s="49"/>
    </row>
    <row r="54" spans="1:23" ht="25.5" x14ac:dyDescent="0.25">
      <c r="A54" s="9" t="s">
        <v>15</v>
      </c>
      <c r="B54" s="21" t="s">
        <v>60</v>
      </c>
      <c r="C54" s="22" t="s">
        <v>81</v>
      </c>
      <c r="D54" s="16" t="s">
        <v>94</v>
      </c>
      <c r="E54" s="10">
        <v>0.622</v>
      </c>
      <c r="F54" s="10"/>
      <c r="G54" s="38"/>
      <c r="H54" s="38">
        <v>463.88981000000001</v>
      </c>
      <c r="I54" s="38"/>
      <c r="J54" s="38"/>
      <c r="K54" s="38">
        <v>463.88981000000001</v>
      </c>
      <c r="L54" s="38">
        <v>543.71</v>
      </c>
      <c r="M54" s="38"/>
      <c r="N54" s="38"/>
      <c r="O54" s="45">
        <v>463.89</v>
      </c>
      <c r="P54" s="38">
        <v>543.71</v>
      </c>
      <c r="Q54" s="38">
        <v>105.89953047352755</v>
      </c>
      <c r="R54" s="38">
        <v>342.78149079998036</v>
      </c>
      <c r="S54" s="39">
        <v>15.208788726492116</v>
      </c>
      <c r="T54" s="59"/>
      <c r="U54" s="49"/>
      <c r="V54" s="49"/>
      <c r="W54" s="49"/>
    </row>
    <row r="55" spans="1:23" ht="25.5" x14ac:dyDescent="0.25">
      <c r="A55" s="9" t="s">
        <v>15</v>
      </c>
      <c r="B55" s="21" t="s">
        <v>61</v>
      </c>
      <c r="C55" s="22" t="s">
        <v>81</v>
      </c>
      <c r="D55" s="16" t="s">
        <v>94</v>
      </c>
      <c r="E55" s="10">
        <v>1.1279999999999999</v>
      </c>
      <c r="F55" s="10"/>
      <c r="G55" s="38"/>
      <c r="H55" s="38">
        <v>869.49374999999998</v>
      </c>
      <c r="I55" s="38"/>
      <c r="J55" s="38"/>
      <c r="K55" s="38">
        <v>869.49374999999998</v>
      </c>
      <c r="L55" s="38">
        <v>1021.6</v>
      </c>
      <c r="M55" s="38"/>
      <c r="N55" s="38"/>
      <c r="O55" s="45">
        <v>869.49</v>
      </c>
      <c r="P55" s="38">
        <v>1021.6</v>
      </c>
      <c r="Q55" s="38">
        <v>198.4932151768256</v>
      </c>
      <c r="R55" s="38">
        <v>642.49387988553872</v>
      </c>
      <c r="S55" s="39">
        <v>28.506654937635631</v>
      </c>
      <c r="T55" s="59"/>
      <c r="U55" s="49"/>
      <c r="V55" s="49"/>
      <c r="W55" s="49"/>
    </row>
    <row r="56" spans="1:23" ht="25.5" x14ac:dyDescent="0.25">
      <c r="A56" s="9" t="s">
        <v>15</v>
      </c>
      <c r="B56" s="21" t="s">
        <v>62</v>
      </c>
      <c r="C56" s="22" t="s">
        <v>81</v>
      </c>
      <c r="D56" s="16" t="s">
        <v>94</v>
      </c>
      <c r="E56" s="10">
        <v>0.623</v>
      </c>
      <c r="F56" s="10"/>
      <c r="G56" s="38"/>
      <c r="H56" s="38">
        <v>518.23330999999996</v>
      </c>
      <c r="I56" s="38"/>
      <c r="J56" s="38"/>
      <c r="K56" s="38">
        <v>518.23330999999996</v>
      </c>
      <c r="L56" s="38">
        <v>606.54999999999995</v>
      </c>
      <c r="M56" s="38"/>
      <c r="N56" s="38"/>
      <c r="O56" s="45">
        <v>526.67999999999995</v>
      </c>
      <c r="P56" s="38">
        <v>616.52</v>
      </c>
      <c r="Q56" s="38">
        <v>118.30538852479224</v>
      </c>
      <c r="R56" s="38">
        <v>382.93746220467392</v>
      </c>
      <c r="S56" s="39">
        <v>16.99045927053379</v>
      </c>
      <c r="T56" s="59"/>
      <c r="U56" s="49"/>
      <c r="V56" s="49"/>
      <c r="W56" s="49"/>
    </row>
    <row r="57" spans="1:23" ht="25.5" x14ac:dyDescent="0.25">
      <c r="A57" s="9" t="s">
        <v>15</v>
      </c>
      <c r="B57" s="21" t="s">
        <v>63</v>
      </c>
      <c r="C57" s="22" t="s">
        <v>14</v>
      </c>
      <c r="D57" s="16" t="s">
        <v>94</v>
      </c>
      <c r="E57" s="33">
        <v>0.85399999999999998</v>
      </c>
      <c r="F57" s="16"/>
      <c r="G57" s="38"/>
      <c r="H57" s="38">
        <v>483.78350999999998</v>
      </c>
      <c r="I57" s="38">
        <v>4.4000000000000004</v>
      </c>
      <c r="J57" s="38">
        <v>4.4000000000000004</v>
      </c>
      <c r="K57" s="38">
        <v>479.11711000000003</v>
      </c>
      <c r="L57" s="38">
        <v>544.62166239999999</v>
      </c>
      <c r="M57" s="38">
        <v>324.79318000000001</v>
      </c>
      <c r="N57" s="38">
        <v>382.46395200000001</v>
      </c>
      <c r="O57" s="45">
        <v>158.72393</v>
      </c>
      <c r="P57" s="38">
        <v>166.55770999999999</v>
      </c>
      <c r="Q57" s="38">
        <v>110.44098287012409</v>
      </c>
      <c r="R57" s="38">
        <v>357.48151653136591</v>
      </c>
      <c r="S57" s="39">
        <v>15.861010598509949</v>
      </c>
      <c r="T57" s="59"/>
      <c r="U57" s="49"/>
      <c r="V57" s="49"/>
      <c r="W57" s="49"/>
    </row>
    <row r="58" spans="1:23" ht="25.5" x14ac:dyDescent="0.25">
      <c r="A58" s="9" t="s">
        <v>15</v>
      </c>
      <c r="B58" s="21" t="s">
        <v>64</v>
      </c>
      <c r="C58" s="22" t="s">
        <v>14</v>
      </c>
      <c r="D58" s="16" t="s">
        <v>94</v>
      </c>
      <c r="E58" s="33">
        <v>0.5</v>
      </c>
      <c r="F58" s="16"/>
      <c r="G58" s="51"/>
      <c r="H58" s="38">
        <v>435.66327999999999</v>
      </c>
      <c r="I58" s="38">
        <v>435.66327999999999</v>
      </c>
      <c r="J58" s="38">
        <v>511.89</v>
      </c>
      <c r="K58" s="38"/>
      <c r="L58" s="38"/>
      <c r="M58" s="38">
        <v>435.66327999999999</v>
      </c>
      <c r="N58" s="38">
        <v>511.89</v>
      </c>
      <c r="O58" s="45"/>
      <c r="P58" s="38"/>
      <c r="Q58" s="38">
        <v>99.455809983316854</v>
      </c>
      <c r="R58" s="38">
        <v>321.92409789128425</v>
      </c>
      <c r="S58" s="39">
        <v>14.283372125398898</v>
      </c>
      <c r="T58" s="59"/>
      <c r="U58" s="49"/>
      <c r="V58" s="49"/>
      <c r="W58" s="49"/>
    </row>
    <row r="59" spans="1:23" ht="25.5" x14ac:dyDescent="0.25">
      <c r="A59" s="9" t="s">
        <v>15</v>
      </c>
      <c r="B59" s="21" t="s">
        <v>65</v>
      </c>
      <c r="C59" s="22" t="s">
        <v>14</v>
      </c>
      <c r="D59" s="16" t="s">
        <v>94</v>
      </c>
      <c r="E59" s="33">
        <v>0.71899999999999997</v>
      </c>
      <c r="F59" s="16"/>
      <c r="G59" s="51"/>
      <c r="H59" s="38">
        <v>427.97937999999999</v>
      </c>
      <c r="I59" s="38">
        <v>427.97937999999999</v>
      </c>
      <c r="J59" s="38">
        <v>502.82</v>
      </c>
      <c r="K59" s="38"/>
      <c r="L59" s="38"/>
      <c r="M59" s="38">
        <v>427.97937999999999</v>
      </c>
      <c r="N59" s="38">
        <v>502.82</v>
      </c>
      <c r="O59" s="45"/>
      <c r="P59" s="38"/>
      <c r="Q59" s="38">
        <v>97.701683497534518</v>
      </c>
      <c r="R59" s="38">
        <v>316.24624371044337</v>
      </c>
      <c r="S59" s="39">
        <v>14.031452792022094</v>
      </c>
      <c r="T59" s="59"/>
      <c r="U59" s="49"/>
      <c r="V59" s="49"/>
      <c r="W59" s="49"/>
    </row>
    <row r="60" spans="1:23" ht="30" x14ac:dyDescent="0.25">
      <c r="A60" s="9" t="s">
        <v>15</v>
      </c>
      <c r="B60" s="21" t="s">
        <v>66</v>
      </c>
      <c r="C60" s="22" t="s">
        <v>13</v>
      </c>
      <c r="D60" s="16" t="s">
        <v>94</v>
      </c>
      <c r="E60" s="33">
        <v>0.65900000000000003</v>
      </c>
      <c r="F60" s="16"/>
      <c r="G60" s="33"/>
      <c r="H60" s="38">
        <v>683.18051000000003</v>
      </c>
      <c r="I60" s="38">
        <v>683.18051000000003</v>
      </c>
      <c r="J60" s="38">
        <v>797.54260999999997</v>
      </c>
      <c r="K60" s="38"/>
      <c r="L60" s="38"/>
      <c r="M60" s="38">
        <v>683.18051000000003</v>
      </c>
      <c r="N60" s="38">
        <v>797.54260999999997</v>
      </c>
      <c r="O60" s="45"/>
      <c r="P60" s="38"/>
      <c r="Q60" s="38">
        <v>155.96051837755414</v>
      </c>
      <c r="R60" s="38">
        <v>504.82168104380406</v>
      </c>
      <c r="S60" s="39">
        <v>22.39831057864177</v>
      </c>
      <c r="T60" s="59"/>
      <c r="U60" s="49"/>
      <c r="V60" s="49"/>
      <c r="W60" s="49"/>
    </row>
    <row r="61" spans="1:23" ht="25.5" x14ac:dyDescent="0.25">
      <c r="A61" s="9" t="s">
        <v>15</v>
      </c>
      <c r="B61" s="21" t="s">
        <v>67</v>
      </c>
      <c r="C61" s="22" t="s">
        <v>14</v>
      </c>
      <c r="D61" s="16" t="s">
        <v>94</v>
      </c>
      <c r="E61" s="33">
        <v>0.4</v>
      </c>
      <c r="F61" s="16"/>
      <c r="G61" s="51"/>
      <c r="H61" s="38">
        <v>539.13419999999996</v>
      </c>
      <c r="I61" s="38">
        <v>539.13419999999996</v>
      </c>
      <c r="J61" s="38">
        <v>606.6816</v>
      </c>
      <c r="K61" s="38"/>
      <c r="L61" s="38"/>
      <c r="M61" s="38">
        <v>539.13419999999996</v>
      </c>
      <c r="N61" s="38">
        <v>606.6816</v>
      </c>
      <c r="O61" s="45"/>
      <c r="P61" s="38"/>
      <c r="Q61" s="38">
        <v>123.07676825714474</v>
      </c>
      <c r="R61" s="38">
        <v>398.38172952592942</v>
      </c>
      <c r="S61" s="39">
        <v>17.675702216925913</v>
      </c>
      <c r="T61" s="59"/>
      <c r="U61" s="49"/>
      <c r="V61" s="49"/>
      <c r="W61" s="49"/>
    </row>
    <row r="62" spans="1:23" ht="25.5" x14ac:dyDescent="0.25">
      <c r="A62" s="9" t="s">
        <v>15</v>
      </c>
      <c r="B62" s="21" t="s">
        <v>68</v>
      </c>
      <c r="C62" s="22" t="s">
        <v>14</v>
      </c>
      <c r="D62" s="16" t="s">
        <v>94</v>
      </c>
      <c r="E62" s="33">
        <v>0.313</v>
      </c>
      <c r="F62" s="16"/>
      <c r="G62" s="51"/>
      <c r="H62" s="38">
        <v>470.97478000000001</v>
      </c>
      <c r="I62" s="38">
        <v>470.97478000000001</v>
      </c>
      <c r="J62" s="38">
        <v>529.98254999999995</v>
      </c>
      <c r="K62" s="38"/>
      <c r="L62" s="38"/>
      <c r="M62" s="38">
        <v>470.97478000000001</v>
      </c>
      <c r="N62" s="38">
        <v>529.98254999999995</v>
      </c>
      <c r="O62" s="45"/>
      <c r="P62" s="38"/>
      <c r="Q62" s="38">
        <v>107.51692964946338</v>
      </c>
      <c r="R62" s="38">
        <v>348.0167784189801</v>
      </c>
      <c r="S62" s="39">
        <v>15.441071931556564</v>
      </c>
      <c r="T62" s="59"/>
      <c r="U62" s="49"/>
      <c r="V62" s="49"/>
      <c r="W62" s="49"/>
    </row>
    <row r="63" spans="1:23" ht="25.5" x14ac:dyDescent="0.25">
      <c r="A63" s="9" t="s">
        <v>15</v>
      </c>
      <c r="B63" s="21" t="s">
        <v>69</v>
      </c>
      <c r="C63" s="22" t="s">
        <v>14</v>
      </c>
      <c r="D63" s="16" t="s">
        <v>94</v>
      </c>
      <c r="E63" s="33">
        <v>0.33</v>
      </c>
      <c r="F63" s="16"/>
      <c r="G63" s="51"/>
      <c r="H63" s="38">
        <v>352.06396000000001</v>
      </c>
      <c r="I63" s="38">
        <v>352.06396000000001</v>
      </c>
      <c r="J63" s="38">
        <v>396.17354999999998</v>
      </c>
      <c r="K63" s="38"/>
      <c r="L63" s="38"/>
      <c r="M63" s="38">
        <v>352.06396000000001</v>
      </c>
      <c r="N63" s="38">
        <v>396.17354999999998</v>
      </c>
      <c r="O63" s="45"/>
      <c r="P63" s="38"/>
      <c r="Q63" s="38">
        <v>80.371258986376063</v>
      </c>
      <c r="R63" s="38">
        <v>260.15016166391894</v>
      </c>
      <c r="S63" s="39">
        <v>11.542539349705009</v>
      </c>
      <c r="T63" s="59"/>
      <c r="U63" s="49"/>
      <c r="V63" s="49"/>
      <c r="W63" s="49"/>
    </row>
    <row r="64" spans="1:23" ht="51" x14ac:dyDescent="0.25">
      <c r="A64" s="9" t="s">
        <v>15</v>
      </c>
      <c r="B64" s="21" t="s">
        <v>107</v>
      </c>
      <c r="C64" s="22"/>
      <c r="D64" s="16" t="s">
        <v>95</v>
      </c>
      <c r="E64" s="10">
        <v>1</v>
      </c>
      <c r="F64" s="10"/>
      <c r="G64" s="38"/>
      <c r="H64" s="38">
        <v>862.85</v>
      </c>
      <c r="I64" s="38"/>
      <c r="J64" s="38"/>
      <c r="K64" s="38">
        <v>860</v>
      </c>
      <c r="L64" s="38">
        <v>1014.8</v>
      </c>
      <c r="M64" s="38"/>
      <c r="N64" s="38"/>
      <c r="O64" s="45">
        <v>860</v>
      </c>
      <c r="P64" s="38">
        <v>1014.8</v>
      </c>
      <c r="Q64" s="38">
        <v>196.32592534686995</v>
      </c>
      <c r="R64" s="38">
        <v>635.47867561044961</v>
      </c>
      <c r="S64" s="39">
        <v>28.195399042680378</v>
      </c>
      <c r="T64" s="59"/>
      <c r="U64" s="49"/>
      <c r="V64" s="49"/>
      <c r="W64" s="49"/>
    </row>
    <row r="65" spans="1:23" ht="25.5" x14ac:dyDescent="0.25">
      <c r="A65" s="9" t="s">
        <v>15</v>
      </c>
      <c r="B65" s="21" t="s">
        <v>70</v>
      </c>
      <c r="C65" s="22"/>
      <c r="D65" s="16" t="s">
        <v>95</v>
      </c>
      <c r="E65" s="10">
        <v>1</v>
      </c>
      <c r="F65" s="10"/>
      <c r="G65" s="38"/>
      <c r="H65" s="38">
        <v>5084.7457699999995</v>
      </c>
      <c r="I65" s="38"/>
      <c r="J65" s="38"/>
      <c r="K65" s="38">
        <v>5084.7457700000004</v>
      </c>
      <c r="L65" s="38">
        <v>6000.0000086</v>
      </c>
      <c r="M65" s="38">
        <f>N65/1.18</f>
        <v>1525.4237288135594</v>
      </c>
      <c r="N65" s="38">
        <v>1800</v>
      </c>
      <c r="O65" s="45">
        <v>3559.3220338983051</v>
      </c>
      <c r="P65" s="38">
        <v>4200</v>
      </c>
      <c r="Q65" s="38">
        <v>1160.7760679637593</v>
      </c>
      <c r="R65" s="38">
        <v>3757.2645438784143</v>
      </c>
      <c r="S65" s="39">
        <v>166.70515815782665</v>
      </c>
      <c r="T65" s="59"/>
      <c r="U65" s="49"/>
      <c r="V65" s="49"/>
      <c r="W65" s="49"/>
    </row>
    <row r="66" spans="1:23" x14ac:dyDescent="0.25">
      <c r="A66" s="9" t="s">
        <v>15</v>
      </c>
      <c r="B66" s="21" t="s">
        <v>71</v>
      </c>
      <c r="C66" s="22"/>
      <c r="D66" s="16" t="s">
        <v>95</v>
      </c>
      <c r="E66" s="10">
        <v>1</v>
      </c>
      <c r="F66" s="10"/>
      <c r="G66" s="38"/>
      <c r="H66" s="38">
        <v>4678.8135599999996</v>
      </c>
      <c r="I66" s="38"/>
      <c r="J66" s="38"/>
      <c r="K66" s="38">
        <v>4678.8135599999996</v>
      </c>
      <c r="L66" s="38">
        <v>5521.0000007999988</v>
      </c>
      <c r="M66" s="38"/>
      <c r="N66" s="38"/>
      <c r="O66" s="45">
        <v>4678.8135593154238</v>
      </c>
      <c r="P66" s="38">
        <v>5521</v>
      </c>
      <c r="Q66" s="38">
        <v>1068.1074436721892</v>
      </c>
      <c r="R66" s="38">
        <v>3457.3095861650918</v>
      </c>
      <c r="S66" s="39">
        <v>153.39652947814284</v>
      </c>
      <c r="T66" s="59"/>
      <c r="U66" s="49"/>
      <c r="V66" s="49"/>
      <c r="W66" s="49"/>
    </row>
    <row r="67" spans="1:23" ht="25.5" x14ac:dyDescent="0.25">
      <c r="A67" s="9" t="s">
        <v>15</v>
      </c>
      <c r="B67" s="21" t="s">
        <v>72</v>
      </c>
      <c r="C67" s="22"/>
      <c r="D67" s="16" t="s">
        <v>95</v>
      </c>
      <c r="E67" s="10">
        <v>1</v>
      </c>
      <c r="F67" s="10"/>
      <c r="G67" s="38"/>
      <c r="H67" s="38">
        <v>1782.85</v>
      </c>
      <c r="I67" s="38"/>
      <c r="J67" s="38"/>
      <c r="K67" s="38">
        <v>1780</v>
      </c>
      <c r="L67" s="38">
        <v>2100.4</v>
      </c>
      <c r="M67" s="38"/>
      <c r="N67" s="38"/>
      <c r="O67" s="45">
        <v>1780</v>
      </c>
      <c r="P67" s="38">
        <v>2100.4</v>
      </c>
      <c r="Q67" s="38">
        <v>406.3490082760797</v>
      </c>
      <c r="R67" s="38">
        <v>1315.2930727751166</v>
      </c>
      <c r="S67" s="39">
        <v>58.357918948803672</v>
      </c>
      <c r="T67" s="59"/>
      <c r="U67" s="49"/>
      <c r="V67" s="49"/>
      <c r="W67" s="49"/>
    </row>
    <row r="68" spans="1:23" ht="25.5" x14ac:dyDescent="0.25">
      <c r="A68" s="9" t="s">
        <v>15</v>
      </c>
      <c r="B68" s="21" t="s">
        <v>73</v>
      </c>
      <c r="C68" s="22"/>
      <c r="D68" s="16" t="s">
        <v>95</v>
      </c>
      <c r="E68" s="10">
        <v>1</v>
      </c>
      <c r="F68" s="10"/>
      <c r="G68" s="38"/>
      <c r="H68" s="38">
        <v>932.20339000000001</v>
      </c>
      <c r="I68" s="38"/>
      <c r="J68" s="38"/>
      <c r="K68" s="38">
        <v>932.20339000000001</v>
      </c>
      <c r="L68" s="38">
        <v>1100</v>
      </c>
      <c r="M68" s="38"/>
      <c r="N68" s="38"/>
      <c r="O68" s="45">
        <v>932.20339000000001</v>
      </c>
      <c r="P68" s="38">
        <v>1100</v>
      </c>
      <c r="Q68" s="38">
        <v>212.8089454883297</v>
      </c>
      <c r="R68" s="38">
        <v>688.83183205705029</v>
      </c>
      <c r="S68" s="39">
        <v>30.562612285128466</v>
      </c>
      <c r="T68" s="59"/>
      <c r="U68" s="49"/>
      <c r="V68" s="49"/>
      <c r="W68" s="49"/>
    </row>
    <row r="69" spans="1:23" x14ac:dyDescent="0.25">
      <c r="A69" s="27" t="s">
        <v>15</v>
      </c>
      <c r="B69" s="28" t="s">
        <v>108</v>
      </c>
      <c r="C69" s="29"/>
      <c r="D69" s="30" t="s">
        <v>95</v>
      </c>
      <c r="E69" s="31">
        <v>1</v>
      </c>
      <c r="F69" s="31"/>
      <c r="G69" s="31"/>
      <c r="H69" s="31">
        <v>1358.75</v>
      </c>
      <c r="I69" s="31"/>
      <c r="J69" s="31"/>
      <c r="K69" s="31">
        <v>1356</v>
      </c>
      <c r="L69" s="31">
        <v>1569.84</v>
      </c>
      <c r="M69" s="31"/>
      <c r="N69" s="31"/>
      <c r="O69" s="32">
        <v>1356</v>
      </c>
      <c r="P69" s="31">
        <v>1569.84</v>
      </c>
      <c r="Q69" s="31">
        <v>309.55576136087871</v>
      </c>
      <c r="R69" s="31">
        <v>1001.9873071253135</v>
      </c>
      <c r="S69" s="39">
        <v>44.456931513807831</v>
      </c>
      <c r="T69" s="59"/>
      <c r="U69" s="49"/>
      <c r="V69" s="49"/>
      <c r="W69" s="49"/>
    </row>
    <row r="70" spans="1:23" ht="30" x14ac:dyDescent="0.25">
      <c r="A70" s="12" t="s">
        <v>86</v>
      </c>
      <c r="B70" s="41" t="s">
        <v>104</v>
      </c>
      <c r="C70" s="19"/>
      <c r="D70" s="14"/>
      <c r="E70" s="14"/>
      <c r="F70" s="14"/>
      <c r="G70" s="15"/>
      <c r="H70" s="15">
        <f>H71+H72</f>
        <v>13434.719490000001</v>
      </c>
      <c r="I70" s="15"/>
      <c r="J70" s="15"/>
      <c r="K70" s="43">
        <f>SUM(K71:K72)</f>
        <v>13434.719490000001</v>
      </c>
      <c r="L70" s="43">
        <f>SUM(L71:L72)</f>
        <v>15704.430028199999</v>
      </c>
      <c r="M70" s="15"/>
      <c r="N70" s="15"/>
      <c r="O70" s="43">
        <f>SUM(O71:O72)</f>
        <v>13012.88</v>
      </c>
      <c r="P70" s="43">
        <f>SUM(P71:P72)</f>
        <v>15206.66</v>
      </c>
      <c r="Q70" s="15">
        <f>SUM(Q71:Q72)</f>
        <v>3066.9578321510221</v>
      </c>
      <c r="R70" s="15">
        <f>SUM(R71:R72)</f>
        <v>9927.2997077942964</v>
      </c>
      <c r="S70" s="15">
        <f t="shared" ref="S70" si="1">SUM(S71:S72)</f>
        <v>440.46195005468144</v>
      </c>
      <c r="T70" s="59"/>
      <c r="U70" s="49"/>
      <c r="V70" s="49"/>
      <c r="W70" s="49"/>
    </row>
    <row r="71" spans="1:23" ht="25.5" x14ac:dyDescent="0.25">
      <c r="A71" s="9" t="s">
        <v>86</v>
      </c>
      <c r="B71" s="21" t="s">
        <v>83</v>
      </c>
      <c r="C71" s="22" t="s">
        <v>85</v>
      </c>
      <c r="D71" s="16" t="s">
        <v>95</v>
      </c>
      <c r="E71" s="10">
        <v>61</v>
      </c>
      <c r="F71" s="10"/>
      <c r="G71" s="38"/>
      <c r="H71" s="38">
        <v>3700.6536300000002</v>
      </c>
      <c r="I71" s="38"/>
      <c r="J71" s="38"/>
      <c r="K71" s="38">
        <v>3700.6536300000002</v>
      </c>
      <c r="L71" s="38">
        <v>4357.4700281999994</v>
      </c>
      <c r="M71" s="38"/>
      <c r="N71" s="38"/>
      <c r="O71" s="45">
        <v>3393.73</v>
      </c>
      <c r="P71" s="38">
        <v>3995.3</v>
      </c>
      <c r="Q71" s="38">
        <v>844.80726546279459</v>
      </c>
      <c r="R71" s="38">
        <v>2734.5191484713987</v>
      </c>
      <c r="S71" s="39">
        <v>121.32721606580708</v>
      </c>
      <c r="T71" s="49"/>
      <c r="U71" s="49"/>
      <c r="V71" s="49"/>
      <c r="W71" s="49"/>
    </row>
    <row r="72" spans="1:23" x14ac:dyDescent="0.25">
      <c r="A72" s="9" t="s">
        <v>86</v>
      </c>
      <c r="B72" s="21" t="s">
        <v>84</v>
      </c>
      <c r="C72" s="22" t="s">
        <v>85</v>
      </c>
      <c r="D72" s="16" t="s">
        <v>94</v>
      </c>
      <c r="E72" s="10">
        <v>2.57</v>
      </c>
      <c r="F72" s="10"/>
      <c r="G72" s="38"/>
      <c r="H72" s="38">
        <v>9734.0658600000006</v>
      </c>
      <c r="I72" s="38"/>
      <c r="J72" s="38"/>
      <c r="K72" s="38">
        <v>9734.0658600000006</v>
      </c>
      <c r="L72" s="38">
        <v>11346.96</v>
      </c>
      <c r="M72" s="38"/>
      <c r="N72" s="38"/>
      <c r="O72" s="45">
        <v>9619.15</v>
      </c>
      <c r="P72" s="38">
        <v>11211.36</v>
      </c>
      <c r="Q72" s="38">
        <v>2222.1505666882276</v>
      </c>
      <c r="R72" s="38">
        <v>7192.7805593228986</v>
      </c>
      <c r="S72" s="39">
        <v>319.13473398887436</v>
      </c>
      <c r="T72" s="49"/>
      <c r="U72" s="49"/>
      <c r="V72" s="49"/>
      <c r="W72" s="49"/>
    </row>
    <row r="73" spans="1:23" ht="30" x14ac:dyDescent="0.25">
      <c r="A73" s="12" t="s">
        <v>87</v>
      </c>
      <c r="B73" s="13" t="s">
        <v>88</v>
      </c>
      <c r="C73" s="19"/>
      <c r="D73" s="14"/>
      <c r="E73" s="14"/>
      <c r="F73" s="14"/>
      <c r="G73" s="15"/>
      <c r="H73" s="15"/>
      <c r="I73" s="15"/>
      <c r="J73" s="15"/>
      <c r="K73" s="15"/>
      <c r="L73" s="15"/>
      <c r="M73" s="15"/>
      <c r="N73" s="15"/>
      <c r="O73" s="43">
        <v>714.19</v>
      </c>
      <c r="P73" s="43">
        <v>842.74</v>
      </c>
      <c r="Q73" s="15"/>
      <c r="R73" s="15"/>
      <c r="S73" s="15"/>
      <c r="T73" s="59"/>
      <c r="U73" s="49"/>
      <c r="V73" s="49"/>
      <c r="W73" s="49"/>
    </row>
    <row r="74" spans="1:23" s="53" customFormat="1" x14ac:dyDescent="0.25">
      <c r="A74" s="40" t="s">
        <v>99</v>
      </c>
      <c r="B74" s="41" t="s">
        <v>102</v>
      </c>
      <c r="C74" s="46"/>
      <c r="D74" s="42"/>
      <c r="E74" s="42"/>
      <c r="F74" s="42"/>
      <c r="G74" s="43"/>
      <c r="H74" s="43"/>
      <c r="I74" s="43"/>
      <c r="J74" s="43"/>
      <c r="K74" s="43">
        <f>K75</f>
        <v>51.13</v>
      </c>
      <c r="L74" s="43">
        <f>L75</f>
        <v>51.13</v>
      </c>
      <c r="M74" s="43"/>
      <c r="N74" s="43"/>
      <c r="O74" s="43">
        <f>O75</f>
        <v>1292.31</v>
      </c>
      <c r="P74" s="43">
        <f>P75</f>
        <v>1521.13</v>
      </c>
      <c r="Q74" s="43"/>
      <c r="R74" s="43"/>
      <c r="S74" s="43">
        <f>S75</f>
        <v>51.126379999999997</v>
      </c>
      <c r="T74" s="59"/>
      <c r="U74" s="49"/>
      <c r="V74" s="49"/>
      <c r="W74" s="49"/>
    </row>
    <row r="75" spans="1:23" s="36" customFormat="1" ht="25.5" x14ac:dyDescent="0.25">
      <c r="A75" s="37" t="s">
        <v>99</v>
      </c>
      <c r="B75" s="47" t="s">
        <v>97</v>
      </c>
      <c r="C75" s="48" t="s">
        <v>14</v>
      </c>
      <c r="D75" s="44" t="s">
        <v>94</v>
      </c>
      <c r="E75" s="51">
        <v>3.5339999999999998</v>
      </c>
      <c r="F75" s="44"/>
      <c r="G75" s="51"/>
      <c r="H75" s="38"/>
      <c r="I75" s="38"/>
      <c r="J75" s="38"/>
      <c r="K75" s="38">
        <v>51.13</v>
      </c>
      <c r="L75" s="38">
        <v>51.13</v>
      </c>
      <c r="M75" s="38"/>
      <c r="N75" s="38"/>
      <c r="O75" s="45">
        <v>1292.31</v>
      </c>
      <c r="P75" s="38">
        <v>1521.13</v>
      </c>
      <c r="Q75" s="38"/>
      <c r="R75" s="38"/>
      <c r="S75" s="39">
        <v>51.126379999999997</v>
      </c>
      <c r="T75" s="59"/>
      <c r="U75" s="49"/>
      <c r="V75" s="49"/>
      <c r="W75" s="49"/>
    </row>
    <row r="76" spans="1:23" s="53" customFormat="1" x14ac:dyDescent="0.25">
      <c r="A76" s="40" t="s">
        <v>114</v>
      </c>
      <c r="B76" s="41" t="s">
        <v>113</v>
      </c>
      <c r="C76" s="46"/>
      <c r="D76" s="42"/>
      <c r="E76" s="42"/>
      <c r="F76" s="42"/>
      <c r="G76" s="43"/>
      <c r="H76" s="43"/>
      <c r="I76" s="43"/>
      <c r="J76" s="43"/>
      <c r="K76" s="43">
        <f>K77</f>
        <v>20.75</v>
      </c>
      <c r="L76" s="43">
        <f>L77</f>
        <v>20.75</v>
      </c>
      <c r="M76" s="43"/>
      <c r="N76" s="43"/>
      <c r="O76" s="43">
        <f>O77</f>
        <v>0.72</v>
      </c>
      <c r="P76" s="43">
        <f>P77</f>
        <v>0.72</v>
      </c>
      <c r="Q76" s="43"/>
      <c r="R76" s="43"/>
      <c r="S76" s="43">
        <f>S77</f>
        <v>20.750129999999999</v>
      </c>
      <c r="T76" s="49"/>
      <c r="U76" s="49"/>
      <c r="V76" s="49"/>
      <c r="W76" s="49"/>
    </row>
    <row r="77" spans="1:23" s="53" customFormat="1" ht="25.5" x14ac:dyDescent="0.25">
      <c r="A77" s="37" t="s">
        <v>114</v>
      </c>
      <c r="B77" s="28" t="s">
        <v>54</v>
      </c>
      <c r="C77" s="29" t="s">
        <v>80</v>
      </c>
      <c r="D77" s="30"/>
      <c r="E77" s="54"/>
      <c r="F77" s="30"/>
      <c r="G77" s="54"/>
      <c r="H77" s="31"/>
      <c r="I77" s="31"/>
      <c r="J77" s="31"/>
      <c r="K77" s="31">
        <v>20.75</v>
      </c>
      <c r="L77" s="31">
        <v>20.75</v>
      </c>
      <c r="M77" s="31"/>
      <c r="N77" s="31"/>
      <c r="O77" s="32">
        <v>0.72</v>
      </c>
      <c r="P77" s="31">
        <v>0.72</v>
      </c>
      <c r="Q77" s="31"/>
      <c r="R77" s="31"/>
      <c r="S77" s="39">
        <v>20.750129999999999</v>
      </c>
      <c r="T77" s="59"/>
      <c r="U77" s="49"/>
      <c r="V77" s="49"/>
      <c r="W77" s="49"/>
    </row>
    <row r="78" spans="1:23" s="53" customFormat="1" x14ac:dyDescent="0.25">
      <c r="A78" s="40" t="s">
        <v>100</v>
      </c>
      <c r="B78" s="41" t="s">
        <v>103</v>
      </c>
      <c r="C78" s="46"/>
      <c r="D78" s="42"/>
      <c r="E78" s="42"/>
      <c r="F78" s="42"/>
      <c r="G78" s="43"/>
      <c r="H78" s="43"/>
      <c r="I78" s="43"/>
      <c r="J78" s="43"/>
      <c r="K78" s="43">
        <f>K79</f>
        <v>12.386100000000001</v>
      </c>
      <c r="L78" s="43">
        <f>L79</f>
        <v>12.386100000000001</v>
      </c>
      <c r="M78" s="43"/>
      <c r="N78" s="43"/>
      <c r="O78" s="43">
        <f>O79</f>
        <v>12.386100000000001</v>
      </c>
      <c r="P78" s="43">
        <f>P79</f>
        <v>12.386100000000001</v>
      </c>
      <c r="Q78" s="43"/>
      <c r="R78" s="43"/>
      <c r="S78" s="43">
        <f>S79</f>
        <v>12.386100000000001</v>
      </c>
      <c r="T78" s="59"/>
      <c r="U78" s="49"/>
      <c r="V78" s="49"/>
      <c r="W78" s="49"/>
    </row>
    <row r="79" spans="1:23" s="36" customFormat="1" ht="25.5" x14ac:dyDescent="0.25">
      <c r="A79" s="37" t="s">
        <v>100</v>
      </c>
      <c r="B79" s="47" t="s">
        <v>98</v>
      </c>
      <c r="C79" s="48" t="s">
        <v>76</v>
      </c>
      <c r="D79" s="44"/>
      <c r="E79" s="51"/>
      <c r="F79" s="44"/>
      <c r="G79" s="51"/>
      <c r="H79" s="38"/>
      <c r="I79" s="38"/>
      <c r="J79" s="38"/>
      <c r="K79" s="38">
        <v>12.386100000000001</v>
      </c>
      <c r="L79" s="38">
        <v>12.386100000000001</v>
      </c>
      <c r="M79" s="38"/>
      <c r="N79" s="38"/>
      <c r="O79" s="45">
        <v>12.386100000000001</v>
      </c>
      <c r="P79" s="38">
        <v>12.386100000000001</v>
      </c>
      <c r="Q79" s="38"/>
      <c r="R79" s="38"/>
      <c r="S79" s="39">
        <v>12.386100000000001</v>
      </c>
      <c r="T79" s="59"/>
      <c r="U79" s="49"/>
      <c r="V79" s="49"/>
      <c r="W79" s="49"/>
    </row>
    <row r="80" spans="1:23" s="53" customFormat="1" ht="45" x14ac:dyDescent="0.25">
      <c r="A80" s="40" t="s">
        <v>106</v>
      </c>
      <c r="B80" s="41" t="s">
        <v>105</v>
      </c>
      <c r="C80" s="46"/>
      <c r="D80" s="42"/>
      <c r="E80" s="42"/>
      <c r="F80" s="42"/>
      <c r="G80" s="43"/>
      <c r="H80" s="43"/>
      <c r="I80" s="43"/>
      <c r="J80" s="43"/>
      <c r="K80" s="43">
        <f>SUM(K81:K82)</f>
        <v>12430.456010000002</v>
      </c>
      <c r="L80" s="43">
        <f>SUM(L81:L82)</f>
        <v>14460.4</v>
      </c>
      <c r="M80" s="43"/>
      <c r="N80" s="43"/>
      <c r="O80" s="43">
        <f>SUM(O81:O82)</f>
        <v>2054.1800000000003</v>
      </c>
      <c r="P80" s="43">
        <f>SUM(P81:P82)</f>
        <v>2276.2800000000002</v>
      </c>
      <c r="Q80" s="43"/>
      <c r="R80" s="43"/>
      <c r="S80" s="43">
        <f>S81+S82</f>
        <v>12430.456010000002</v>
      </c>
      <c r="T80" s="59"/>
      <c r="U80" s="49"/>
      <c r="V80" s="49"/>
      <c r="W80" s="49"/>
    </row>
    <row r="81" spans="1:23" s="53" customFormat="1" x14ac:dyDescent="0.25">
      <c r="A81" s="37" t="s">
        <v>106</v>
      </c>
      <c r="B81" s="47" t="s">
        <v>101</v>
      </c>
      <c r="C81" s="48" t="s">
        <v>85</v>
      </c>
      <c r="D81" s="44" t="s">
        <v>95</v>
      </c>
      <c r="E81" s="38">
        <v>45</v>
      </c>
      <c r="F81" s="38"/>
      <c r="G81" s="38"/>
      <c r="H81" s="38"/>
      <c r="I81" s="38"/>
      <c r="J81" s="38"/>
      <c r="K81" s="38">
        <v>8220.6475900000005</v>
      </c>
      <c r="L81" s="38">
        <v>9528.32</v>
      </c>
      <c r="M81" s="38"/>
      <c r="N81" s="38"/>
      <c r="O81" s="45">
        <v>1284.4000000000001</v>
      </c>
      <c r="P81" s="38">
        <v>1403.44</v>
      </c>
      <c r="Q81" s="38"/>
      <c r="R81" s="38"/>
      <c r="S81" s="39">
        <v>8220.6475900000005</v>
      </c>
      <c r="T81" s="59"/>
      <c r="U81" s="49"/>
      <c r="V81" s="49"/>
      <c r="W81" s="49"/>
    </row>
    <row r="82" spans="1:23" s="53" customFormat="1" ht="25.5" x14ac:dyDescent="0.25">
      <c r="A82" s="37" t="s">
        <v>106</v>
      </c>
      <c r="B82" s="47" t="s">
        <v>83</v>
      </c>
      <c r="C82" s="48" t="s">
        <v>85</v>
      </c>
      <c r="D82" s="44" t="s">
        <v>94</v>
      </c>
      <c r="E82" s="38">
        <v>1.8360000000000001</v>
      </c>
      <c r="F82" s="38"/>
      <c r="G82" s="38"/>
      <c r="H82" s="38"/>
      <c r="I82" s="38"/>
      <c r="J82" s="38"/>
      <c r="K82" s="38">
        <v>4209.8084200000003</v>
      </c>
      <c r="L82" s="38">
        <v>4932.08</v>
      </c>
      <c r="M82" s="38"/>
      <c r="N82" s="38"/>
      <c r="O82" s="45">
        <v>769.78</v>
      </c>
      <c r="P82" s="38">
        <v>872.84</v>
      </c>
      <c r="Q82" s="38"/>
      <c r="R82" s="38"/>
      <c r="S82" s="39">
        <v>4209.8084200000003</v>
      </c>
      <c r="T82" s="59"/>
      <c r="U82" s="49"/>
      <c r="V82" s="49"/>
      <c r="W82" s="49"/>
    </row>
    <row r="84" spans="1:23" x14ac:dyDescent="0.25">
      <c r="K84" s="50"/>
      <c r="L84" s="50"/>
    </row>
    <row r="85" spans="1:23" x14ac:dyDescent="0.25">
      <c r="K85" s="52"/>
      <c r="L85" s="52"/>
      <c r="O85" s="50"/>
      <c r="P85" s="50"/>
    </row>
    <row r="86" spans="1:23" x14ac:dyDescent="0.25">
      <c r="O86" s="50"/>
      <c r="P86" s="50"/>
    </row>
  </sheetData>
  <autoFilter ref="A6:S73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scale="40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70" zoomScaleNormal="70" zoomScaleSheetLayoutView="70" workbookViewId="0">
      <pane ySplit="5" topLeftCell="A6" activePane="bottomLeft" state="frozen"/>
      <selection pane="bottomLeft" activeCell="E2" sqref="E1:E1048576"/>
    </sheetView>
  </sheetViews>
  <sheetFormatPr defaultColWidth="8.85546875" defaultRowHeight="12.75" x14ac:dyDescent="0.2"/>
  <cols>
    <col min="1" max="1" width="7.85546875" style="85" customWidth="1"/>
    <col min="2" max="2" width="41" style="64" customWidth="1"/>
    <col min="3" max="3" width="23" style="64" bestFit="1" customWidth="1"/>
    <col min="4" max="4" width="22.28515625" style="64" bestFit="1" customWidth="1"/>
    <col min="5" max="5" width="25.42578125" style="64" customWidth="1"/>
    <col min="6" max="6" width="25.5703125" style="64" hidden="1" customWidth="1"/>
    <col min="7" max="7" width="22" style="64" customWidth="1"/>
    <col min="8" max="8" width="16.42578125" style="64" customWidth="1"/>
    <col min="9" max="9" width="16.85546875" style="64" bestFit="1" customWidth="1"/>
    <col min="10" max="16384" width="8.85546875" style="64"/>
  </cols>
  <sheetData>
    <row r="1" spans="1:8" ht="63.75" customHeight="1" x14ac:dyDescent="0.2">
      <c r="A1" s="111" t="s">
        <v>117</v>
      </c>
      <c r="B1" s="111"/>
      <c r="C1" s="111"/>
      <c r="D1" s="111"/>
      <c r="E1" s="111"/>
      <c r="F1" s="111"/>
      <c r="G1" s="63"/>
      <c r="H1" s="63"/>
    </row>
    <row r="2" spans="1:8" ht="63.75" customHeight="1" x14ac:dyDescent="0.2">
      <c r="A2" s="65"/>
      <c r="B2" s="65"/>
      <c r="C2" s="65"/>
      <c r="D2" s="65"/>
      <c r="E2" s="65"/>
      <c r="F2" s="66"/>
      <c r="G2" s="65"/>
      <c r="H2" s="65"/>
    </row>
    <row r="3" spans="1:8" ht="25.5" customHeight="1" x14ac:dyDescent="0.2">
      <c r="A3" s="112" t="s">
        <v>118</v>
      </c>
      <c r="B3" s="113" t="s">
        <v>119</v>
      </c>
      <c r="C3" s="107" t="s">
        <v>120</v>
      </c>
      <c r="D3" s="107"/>
      <c r="E3" s="114" t="s">
        <v>121</v>
      </c>
      <c r="F3" s="114" t="s">
        <v>122</v>
      </c>
    </row>
    <row r="4" spans="1:8" ht="50.25" customHeight="1" x14ac:dyDescent="0.2">
      <c r="A4" s="112"/>
      <c r="B4" s="113"/>
      <c r="C4" s="107" t="s">
        <v>123</v>
      </c>
      <c r="D4" s="107"/>
      <c r="E4" s="114"/>
      <c r="F4" s="114"/>
    </row>
    <row r="5" spans="1:8" ht="60.75" customHeight="1" x14ac:dyDescent="0.2">
      <c r="A5" s="112"/>
      <c r="B5" s="113"/>
      <c r="C5" s="67" t="s">
        <v>124</v>
      </c>
      <c r="D5" s="67" t="s">
        <v>125</v>
      </c>
      <c r="E5" s="114"/>
      <c r="F5" s="114"/>
    </row>
    <row r="6" spans="1:8" s="68" customFormat="1" ht="61.5" customHeight="1" x14ac:dyDescent="0.25">
      <c r="A6" s="108" t="s">
        <v>126</v>
      </c>
      <c r="B6" s="108"/>
      <c r="C6" s="108"/>
      <c r="D6" s="108"/>
      <c r="E6" s="108"/>
      <c r="F6" s="108"/>
    </row>
    <row r="7" spans="1:8" s="68" customFormat="1" ht="22.5" customHeight="1" x14ac:dyDescent="0.25">
      <c r="A7" s="69">
        <v>1</v>
      </c>
      <c r="B7" s="69">
        <v>2</v>
      </c>
      <c r="C7" s="69">
        <v>9</v>
      </c>
      <c r="D7" s="69">
        <v>10</v>
      </c>
      <c r="E7" s="69">
        <v>12</v>
      </c>
      <c r="F7" s="69">
        <v>13</v>
      </c>
    </row>
    <row r="8" spans="1:8" s="68" customFormat="1" ht="57.75" customHeight="1" x14ac:dyDescent="0.25">
      <c r="A8" s="70">
        <v>1</v>
      </c>
      <c r="B8" s="71" t="s">
        <v>127</v>
      </c>
      <c r="C8" s="72">
        <f>4344.59365+18</f>
        <v>4362.5936499999998</v>
      </c>
      <c r="D8" s="72">
        <v>5144.6205099999997</v>
      </c>
      <c r="E8" s="74">
        <v>4681.0051400000002</v>
      </c>
      <c r="F8" s="71" t="s">
        <v>128</v>
      </c>
    </row>
    <row r="9" spans="1:8" s="68" customFormat="1" ht="52.5" customHeight="1" x14ac:dyDescent="0.25">
      <c r="A9" s="70">
        <v>2</v>
      </c>
      <c r="B9" s="71" t="s">
        <v>129</v>
      </c>
      <c r="C9" s="72">
        <f t="shared" ref="C9:C21" si="0">ROUND(D9/1.18, 5)</f>
        <v>2385.8458900000001</v>
      </c>
      <c r="D9" s="72">
        <v>2815.2981500000001</v>
      </c>
      <c r="E9" s="74">
        <v>2560.0126399999999</v>
      </c>
      <c r="F9" s="71" t="s">
        <v>128</v>
      </c>
    </row>
    <row r="10" spans="1:8" s="68" customFormat="1" ht="60" x14ac:dyDescent="0.25">
      <c r="A10" s="70">
        <v>3</v>
      </c>
      <c r="B10" s="71" t="s">
        <v>130</v>
      </c>
      <c r="C10" s="72">
        <f t="shared" si="0"/>
        <v>4546.1518599999999</v>
      </c>
      <c r="D10" s="76">
        <f>5311.69138+52.76782</f>
        <v>5364.4592000000002</v>
      </c>
      <c r="E10" s="74">
        <v>4824.0037499999999</v>
      </c>
      <c r="F10" s="71" t="s">
        <v>131</v>
      </c>
    </row>
    <row r="11" spans="1:8" s="68" customFormat="1" ht="60" x14ac:dyDescent="0.25">
      <c r="A11" s="70">
        <v>4</v>
      </c>
      <c r="B11" s="71" t="s">
        <v>132</v>
      </c>
      <c r="C11" s="72">
        <f>13242.5492599999/1.18+382.51377</f>
        <v>11605.013142881271</v>
      </c>
      <c r="D11" s="76">
        <f>13242.5492599999+382.51377</f>
        <v>13625.063029999899</v>
      </c>
      <c r="E11" s="74">
        <v>12311.05867</v>
      </c>
      <c r="F11" s="71" t="s">
        <v>131</v>
      </c>
    </row>
    <row r="12" spans="1:8" s="68" customFormat="1" ht="55.5" customHeight="1" x14ac:dyDescent="0.25">
      <c r="A12" s="70">
        <v>5</v>
      </c>
      <c r="B12" s="71" t="s">
        <v>133</v>
      </c>
      <c r="C12" s="72">
        <f t="shared" si="0"/>
        <v>7541.5276299999996</v>
      </c>
      <c r="D12" s="76">
        <f>8163.04295+735.95965</f>
        <v>8899.0025999999998</v>
      </c>
      <c r="E12" s="74">
        <v>7839.3166000000001</v>
      </c>
      <c r="F12" s="70"/>
    </row>
    <row r="13" spans="1:8" s="68" customFormat="1" ht="48.75" customHeight="1" x14ac:dyDescent="0.25">
      <c r="A13" s="70">
        <v>6</v>
      </c>
      <c r="B13" s="71" t="s">
        <v>134</v>
      </c>
      <c r="C13" s="72">
        <f t="shared" si="0"/>
        <v>512.17283999999995</v>
      </c>
      <c r="D13" s="76">
        <v>604.36395000000005</v>
      </c>
      <c r="E13" s="74">
        <v>543.41539</v>
      </c>
      <c r="F13" s="70"/>
    </row>
    <row r="14" spans="1:8" s="68" customFormat="1" ht="90.75" customHeight="1" x14ac:dyDescent="0.25">
      <c r="A14" s="75">
        <v>7</v>
      </c>
      <c r="B14" s="77" t="s">
        <v>135</v>
      </c>
      <c r="C14" s="72">
        <f t="shared" si="0"/>
        <v>15574.6054</v>
      </c>
      <c r="D14" s="76">
        <v>18378.034370000001</v>
      </c>
      <c r="E14" s="76">
        <v>15805.06272</v>
      </c>
      <c r="F14" s="73"/>
    </row>
    <row r="15" spans="1:8" s="68" customFormat="1" ht="86.25" customHeight="1" x14ac:dyDescent="0.25">
      <c r="A15" s="78">
        <v>8</v>
      </c>
      <c r="B15" s="79" t="s">
        <v>136</v>
      </c>
      <c r="C15" s="72">
        <f t="shared" si="0"/>
        <v>19869.207780000001</v>
      </c>
      <c r="D15" s="76">
        <v>23445.66518</v>
      </c>
      <c r="E15" s="76">
        <v>20245.994910000001</v>
      </c>
      <c r="F15" s="73"/>
    </row>
    <row r="16" spans="1:8" s="68" customFormat="1" ht="41.25" customHeight="1" x14ac:dyDescent="0.25">
      <c r="A16" s="78">
        <v>9</v>
      </c>
      <c r="B16" s="79" t="s">
        <v>137</v>
      </c>
      <c r="C16" s="72">
        <f t="shared" si="0"/>
        <v>4615.0667800000001</v>
      </c>
      <c r="D16" s="76">
        <v>5445.7788</v>
      </c>
      <c r="E16" s="76">
        <v>4896.5858500000004</v>
      </c>
      <c r="F16" s="73"/>
    </row>
    <row r="17" spans="1:9" s="68" customFormat="1" ht="34.5" customHeight="1" x14ac:dyDescent="0.25">
      <c r="A17" s="78">
        <v>10</v>
      </c>
      <c r="B17" s="79" t="s">
        <v>138</v>
      </c>
      <c r="C17" s="72">
        <f t="shared" si="0"/>
        <v>952.82608000000005</v>
      </c>
      <c r="D17" s="76">
        <v>1124.3347699999999</v>
      </c>
      <c r="E17" s="76">
        <v>1010.94847</v>
      </c>
      <c r="F17" s="73"/>
    </row>
    <row r="18" spans="1:9" s="68" customFormat="1" ht="196.5" customHeight="1" x14ac:dyDescent="0.25">
      <c r="A18" s="109">
        <v>11</v>
      </c>
      <c r="B18" s="109" t="s">
        <v>139</v>
      </c>
      <c r="C18" s="80">
        <f t="shared" si="0"/>
        <v>258.83062000000001</v>
      </c>
      <c r="D18" s="81">
        <v>305.42012999999997</v>
      </c>
      <c r="E18" s="82">
        <v>274.61930000000001</v>
      </c>
      <c r="F18" s="83" t="s">
        <v>140</v>
      </c>
    </row>
    <row r="19" spans="1:9" s="68" customFormat="1" ht="189.75" customHeight="1" x14ac:dyDescent="0.25">
      <c r="A19" s="110"/>
      <c r="B19" s="110"/>
      <c r="C19" s="80">
        <f t="shared" si="0"/>
        <v>2701.9776099999999</v>
      </c>
      <c r="D19" s="81">
        <v>3188.33358</v>
      </c>
      <c r="E19" s="82">
        <v>3074.6665800000001</v>
      </c>
      <c r="F19" s="83" t="s">
        <v>141</v>
      </c>
    </row>
    <row r="20" spans="1:9" s="68" customFormat="1" ht="202.5" customHeight="1" x14ac:dyDescent="0.25">
      <c r="A20" s="110"/>
      <c r="B20" s="110"/>
      <c r="C20" s="72">
        <f t="shared" si="0"/>
        <v>974.69872999999995</v>
      </c>
      <c r="D20" s="76">
        <v>1150.1445000000001</v>
      </c>
      <c r="E20" s="74">
        <v>1034.15535</v>
      </c>
      <c r="F20" s="71" t="s">
        <v>142</v>
      </c>
    </row>
    <row r="21" spans="1:9" s="68" customFormat="1" ht="171.75" customHeight="1" x14ac:dyDescent="0.25">
      <c r="A21" s="110"/>
      <c r="B21" s="110"/>
      <c r="C21" s="72">
        <f t="shared" si="0"/>
        <v>743.15958999999998</v>
      </c>
      <c r="D21" s="76">
        <v>876.92831999999999</v>
      </c>
      <c r="E21" s="74">
        <v>788.49233000000004</v>
      </c>
      <c r="F21" s="71" t="s">
        <v>143</v>
      </c>
    </row>
    <row r="22" spans="1:9" s="68" customFormat="1" ht="171" customHeight="1" x14ac:dyDescent="0.25">
      <c r="A22" s="110"/>
      <c r="B22" s="110"/>
      <c r="C22" s="80">
        <f>77.64636/1.18+12.54511+3.88</f>
        <v>82.227109999999996</v>
      </c>
      <c r="D22" s="81">
        <f>77.64636+12.54511+3.88</f>
        <v>94.071469999999991</v>
      </c>
      <c r="E22" s="82">
        <v>82.227109999999996</v>
      </c>
      <c r="F22" s="83" t="s">
        <v>144</v>
      </c>
    </row>
    <row r="23" spans="1:9" s="68" customFormat="1" ht="48.75" customHeight="1" x14ac:dyDescent="0.25">
      <c r="A23" s="75">
        <v>12</v>
      </c>
      <c r="B23" s="77" t="s">
        <v>145</v>
      </c>
      <c r="C23" s="72">
        <f>15+20.0279+6+20.0279+185+5369.58287/1.18</f>
        <v>4796.5497576271191</v>
      </c>
      <c r="D23" s="76">
        <f>5369.58287+15+20.0279+6+20.0279+185</f>
        <v>5615.6386700000003</v>
      </c>
      <c r="E23" s="76">
        <v>4871.88508</v>
      </c>
      <c r="F23" s="73"/>
    </row>
    <row r="24" spans="1:9" s="68" customFormat="1" ht="15.75" x14ac:dyDescent="0.25">
      <c r="A24" s="75">
        <v>13</v>
      </c>
      <c r="B24" s="77" t="s">
        <v>146</v>
      </c>
      <c r="C24" s="72">
        <f t="shared" ref="C24:C25" si="1">ROUND(D24/1.18, 5)</f>
        <v>4270.62068</v>
      </c>
      <c r="D24" s="76">
        <v>5039.3324000000002</v>
      </c>
      <c r="E24" s="76">
        <v>4362.5941800000001</v>
      </c>
      <c r="F24" s="73"/>
    </row>
    <row r="25" spans="1:9" s="68" customFormat="1" ht="30" x14ac:dyDescent="0.25">
      <c r="A25" s="75">
        <v>14</v>
      </c>
      <c r="B25" s="77" t="s">
        <v>147</v>
      </c>
      <c r="C25" s="72">
        <f t="shared" si="1"/>
        <v>4007.8927699999999</v>
      </c>
      <c r="D25" s="76">
        <f>4637.40047+91.913</f>
        <v>4729.3134699999991</v>
      </c>
      <c r="E25" s="76">
        <v>4162.5127199999997</v>
      </c>
      <c r="F25" s="73"/>
    </row>
    <row r="26" spans="1:9" s="84" customFormat="1" ht="30" customHeight="1" x14ac:dyDescent="0.25">
      <c r="A26" s="106" t="s">
        <v>148</v>
      </c>
      <c r="B26" s="106"/>
      <c r="C26" s="105">
        <f>SUM(C8:C25)</f>
        <v>89800.967920508381</v>
      </c>
      <c r="D26" s="105">
        <f>SUM(D8:D25)</f>
        <v>105845.8030999999</v>
      </c>
      <c r="E26" s="105">
        <f>SUM(E8:E25)</f>
        <v>93368.556790000017</v>
      </c>
      <c r="F26" s="106"/>
      <c r="G26" s="104"/>
      <c r="H26" s="104"/>
      <c r="I26" s="104"/>
    </row>
    <row r="27" spans="1:9" s="84" customFormat="1" ht="30" customHeight="1" x14ac:dyDescent="0.25">
      <c r="A27" s="106"/>
      <c r="B27" s="106"/>
      <c r="C27" s="105"/>
      <c r="D27" s="105"/>
      <c r="E27" s="105"/>
      <c r="F27" s="106"/>
      <c r="G27" s="104"/>
      <c r="H27" s="104"/>
      <c r="I27" s="104"/>
    </row>
  </sheetData>
  <mergeCells count="18">
    <mergeCell ref="A1:F1"/>
    <mergeCell ref="A3:A5"/>
    <mergeCell ref="B3:B5"/>
    <mergeCell ref="C3:D3"/>
    <mergeCell ref="E3:E5"/>
    <mergeCell ref="F3:F5"/>
    <mergeCell ref="A26:B27"/>
    <mergeCell ref="C26:C27"/>
    <mergeCell ref="C4:D4"/>
    <mergeCell ref="A6:F6"/>
    <mergeCell ref="A18:A22"/>
    <mergeCell ref="B18:B22"/>
    <mergeCell ref="I26:I27"/>
    <mergeCell ref="D26:D27"/>
    <mergeCell ref="E26:E27"/>
    <mergeCell ref="F26:F27"/>
    <mergeCell ref="G26:G27"/>
    <mergeCell ref="H26:H27"/>
  </mergeCells>
  <printOptions horizontalCentered="1"/>
  <pageMargins left="3.937007874015748E-2" right="3.937007874015748E-2" top="0.15748031496062992" bottom="0.15748031496062992" header="0.11811023622047245" footer="0.11811023622047245"/>
  <pageSetup paperSize="8" scale="55" orientation="portrait" r:id="rId1"/>
  <rowBreaks count="1" manualBreakCount="1">
    <brk id="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Владимир</vt:lpstr>
      <vt:lpstr>Владимир!Заголовки_для_печати</vt:lpstr>
      <vt:lpstr>Владимир!Область_печати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2022-05-25T07:41:49Z</dcterms:modified>
</cp:coreProperties>
</file>